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130" windowHeight="5610" activeTab="0"/>
  </bookViews>
  <sheets>
    <sheet name="TOT" sheetId="1" r:id="rId1"/>
    <sheet name="MS1" sheetId="2" r:id="rId2"/>
    <sheet name="MS2" sheetId="3" r:id="rId3"/>
    <sheet name="MS3" sheetId="4" r:id="rId4"/>
    <sheet name="MS4" sheetId="5" r:id="rId5"/>
    <sheet name="MS5" sheetId="6" r:id="rId6"/>
    <sheet name="MS6" sheetId="7" r:id="rId7"/>
    <sheet name="MS7" sheetId="8" r:id="rId8"/>
    <sheet name="MS8" sheetId="9" r:id="rId9"/>
  </sheets>
  <definedNames>
    <definedName name="_xlnm.Print_Area" localSheetId="2">'MS2'!$A$1:$I$36</definedName>
    <definedName name="_xlnm.Print_Area" localSheetId="0">'TOT'!$A$1:$G$38</definedName>
  </definedNames>
  <calcPr fullCalcOnLoad="1"/>
</workbook>
</file>

<file path=xl/sharedStrings.xml><?xml version="1.0" encoding="utf-8"?>
<sst xmlns="http://schemas.openxmlformats.org/spreadsheetml/2006/main" count="300" uniqueCount="73">
  <si>
    <t>Nome:</t>
  </si>
  <si>
    <t>Produzione in serie</t>
  </si>
  <si>
    <t>Congelamento SW</t>
  </si>
  <si>
    <t>Peso</t>
  </si>
  <si>
    <t>Preserie</t>
  </si>
  <si>
    <t>Mass production</t>
  </si>
  <si>
    <t>Release CQP</t>
  </si>
  <si>
    <t>Presenti:</t>
  </si>
  <si>
    <t>Data:</t>
  </si>
  <si>
    <t>Verbale</t>
  </si>
  <si>
    <t>Azioni</t>
  </si>
  <si>
    <t>Conclusioni</t>
  </si>
  <si>
    <t>Documento</t>
  </si>
  <si>
    <t>Note</t>
  </si>
  <si>
    <t>N. Milestone</t>
  </si>
  <si>
    <t>Nome</t>
  </si>
  <si>
    <t>Avanzamento</t>
  </si>
  <si>
    <t>Start</t>
  </si>
  <si>
    <t>Data prevista</t>
  </si>
  <si>
    <t>Contract Book</t>
  </si>
  <si>
    <t>Release CQP/a Produrre</t>
  </si>
  <si>
    <t>HT</t>
  </si>
  <si>
    <t>Compl. MS</t>
  </si>
  <si>
    <t>% MS</t>
  </si>
  <si>
    <t>Defininizione Fornitori Strategici</t>
  </si>
  <si>
    <t>Completamento Milestone</t>
  </si>
  <si>
    <t>Peso Milestone</t>
  </si>
  <si>
    <t>DT</t>
  </si>
  <si>
    <t>DE</t>
  </si>
  <si>
    <t>RAI</t>
  </si>
  <si>
    <t>Ritardo:</t>
  </si>
  <si>
    <t>Electronic Review</t>
  </si>
  <si>
    <t>Realizzazione e Consegna HT</t>
  </si>
  <si>
    <t>Benestare componenti Preserie</t>
  </si>
  <si>
    <t>Consegna Scheda FPA</t>
  </si>
  <si>
    <t>Release a Produrre</t>
  </si>
  <si>
    <t>Collaborazione al completamento progetto</t>
  </si>
  <si>
    <t>Avanzamento Progetto</t>
  </si>
  <si>
    <t>Completamento Milestones Precedenti</t>
  </si>
  <si>
    <t>Release DT</t>
  </si>
  <si>
    <t>Benestare ai componenti e attrezzature</t>
  </si>
  <si>
    <t>Mascheratura Memoria</t>
  </si>
  <si>
    <t>RAI d i Fattibilità</t>
  </si>
  <si>
    <t>si</t>
  </si>
  <si>
    <t>Stato</t>
  </si>
  <si>
    <t>Nel caso che il prodotto preveda il ST questo deve essere realizzato in concomitanza con l'Electronic Review</t>
  </si>
  <si>
    <t>Completamento Disegni con Revisione Disegni Critici</t>
  </si>
  <si>
    <t>Check intermedio avanzamento attività fornitori meccanica</t>
  </si>
  <si>
    <t>Release Industrializzazione, HT, Assistibilità</t>
  </si>
  <si>
    <t>Release Documentazione e Formazione</t>
  </si>
  <si>
    <t>Completamento Stampi</t>
  </si>
  <si>
    <t>Progetto Tattico</t>
  </si>
  <si>
    <t>Gamme e Mercati di Lancio</t>
  </si>
  <si>
    <t xml:space="preserve">Approvazione Gamme e Mercati </t>
  </si>
  <si>
    <t>Design Review</t>
  </si>
  <si>
    <t>Data pianificata:</t>
  </si>
  <si>
    <t>Data consuntivazione:</t>
  </si>
  <si>
    <t>Data consuntivazione</t>
  </si>
  <si>
    <t>Risultato alla data consuntivazione</t>
  </si>
  <si>
    <t>N°</t>
  </si>
  <si>
    <t>Completamento</t>
  </si>
  <si>
    <t>Data completamento</t>
  </si>
  <si>
    <t>Previsto</t>
  </si>
  <si>
    <t>Effettivo</t>
  </si>
  <si>
    <t>=&gt; Ritardo di realizzazione =</t>
  </si>
  <si>
    <t>Ritardo temporale:</t>
  </si>
  <si>
    <r>
      <t xml:space="preserve">Targets (%) ed </t>
    </r>
    <r>
      <rPr>
        <b/>
        <i/>
        <sz val="12"/>
        <rFont val="Times New Roman"/>
        <family val="1"/>
      </rPr>
      <t>eventi (si/no)</t>
    </r>
  </si>
  <si>
    <t>giorni</t>
  </si>
  <si>
    <t>Milestone N°</t>
  </si>
  <si>
    <t>Milestone  N°</t>
  </si>
  <si>
    <t>Fine Start-up</t>
  </si>
  <si>
    <t>Nome Progetto</t>
  </si>
  <si>
    <t>no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</si>
</sst>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dd/mm/yy"/>
    <numFmt numFmtId="182" formatCode="d/m/yy"/>
    <numFmt numFmtId="183" formatCode="0.000"/>
    <numFmt numFmtId="184" formatCode="0.0%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8"/>
      <name val="Arial"/>
      <family val="0"/>
    </font>
    <font>
      <sz val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20"/>
      <color indexed="12"/>
      <name val="Times New Roman"/>
      <family val="1"/>
    </font>
    <font>
      <sz val="16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wrapText="1"/>
    </xf>
    <xf numFmtId="10" fontId="10" fillId="0" borderId="0" xfId="0" applyNumberFormat="1" applyFont="1" applyAlignment="1">
      <alignment wrapText="1"/>
    </xf>
    <xf numFmtId="9" fontId="1" fillId="0" borderId="0" xfId="0" applyNumberFormat="1" applyFont="1" applyAlignment="1">
      <alignment wrapTex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81" fontId="1" fillId="0" borderId="0" xfId="0" applyNumberFormat="1" applyFont="1" applyAlignment="1">
      <alignment horizontal="right" vertical="center" wrapText="1"/>
    </xf>
    <xf numFmtId="14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10" fontId="16" fillId="0" borderId="1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vertical="center" wrapText="1"/>
    </xf>
    <xf numFmtId="10" fontId="2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7" fillId="0" borderId="0" xfId="0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17" fillId="0" borderId="1" xfId="0" applyNumberFormat="1" applyFont="1" applyBorder="1" applyAlignment="1">
      <alignment horizontal="left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82" fontId="17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vertical="center" wrapText="1"/>
    </xf>
    <xf numFmtId="9" fontId="1" fillId="0" borderId="2" xfId="0" applyNumberFormat="1" applyFont="1" applyBorder="1" applyAlignment="1">
      <alignment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4" fontId="2" fillId="0" borderId="0" xfId="0" applyNumberFormat="1" applyFont="1" applyBorder="1" applyAlignment="1">
      <alignment vertical="center" wrapText="1"/>
    </xf>
    <xf numFmtId="9" fontId="1" fillId="0" borderId="3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9" fontId="20" fillId="0" borderId="1" xfId="0" applyNumberFormat="1" applyFont="1" applyBorder="1" applyAlignment="1">
      <alignment wrapText="1"/>
    </xf>
    <xf numFmtId="14" fontId="20" fillId="0" borderId="1" xfId="0" applyNumberFormat="1" applyFont="1" applyBorder="1" applyAlignment="1">
      <alignment wrapText="1"/>
    </xf>
    <xf numFmtId="10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9" fontId="1" fillId="0" borderId="1" xfId="0" applyNumberFormat="1" applyFont="1" applyBorder="1" applyAlignment="1">
      <alignment horizontal="left" vertical="center" wrapText="1"/>
    </xf>
    <xf numFmtId="10" fontId="16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10" fillId="0" borderId="0" xfId="0" applyFont="1" applyAlignment="1">
      <alignment wrapText="1"/>
    </xf>
    <xf numFmtId="9" fontId="10" fillId="0" borderId="0" xfId="0" applyNumberFormat="1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4" xfId="0" applyFont="1" applyBorder="1" applyAlignment="1" quotePrefix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14" fontId="1" fillId="0" borderId="0" xfId="0" applyNumberFormat="1" applyFont="1" applyAlignment="1">
      <alignment horizontal="left" vertical="center" wrapText="1"/>
    </xf>
    <xf numFmtId="10" fontId="2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05"/>
          <c:w val="0.95775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v>Avanzamento PREVISTO</c:v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TOT!$E$5:$E$13</c:f>
              <c:strCache/>
            </c:strRef>
          </c:xVal>
          <c:yVal>
            <c:numRef>
              <c:f>TOT!$D$5:$D$13</c:f>
              <c:numCache/>
            </c:numRef>
          </c:yVal>
          <c:smooth val="0"/>
        </c:ser>
        <c:ser>
          <c:idx val="1"/>
          <c:order val="1"/>
          <c:tx>
            <c:v>Avanzamento REALE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TOT!$F$5:$F$13</c:f>
              <c:strCache/>
            </c:strRef>
          </c:xVal>
          <c:yVal>
            <c:numRef>
              <c:f>TOT!$G$5:$G$13</c:f>
              <c:numCache/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 val="autoZero"/>
        <c:crossBetween val="midCat"/>
        <c:dispUnits/>
        <c:majorUnit val="30"/>
        <c:minorUnit val="7"/>
      </c:valAx>
      <c:valAx>
        <c:axId val="521509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101"/>
          <c:y val="0.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28575</xdr:rowOff>
    </xdr:from>
    <xdr:to>
      <xdr:col>6</xdr:col>
      <xdr:colOff>1143000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6675" y="4933950"/>
        <a:ext cx="82962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0</xdr:row>
      <xdr:rowOff>0</xdr:rowOff>
    </xdr:from>
    <xdr:to>
      <xdr:col>6</xdr:col>
      <xdr:colOff>571500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0"/>
          <a:ext cx="4352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838200</xdr:colOff>
      <xdr:row>0</xdr:row>
      <xdr:rowOff>95250</xdr:rowOff>
    </xdr:from>
    <xdr:to>
      <xdr:col>5</xdr:col>
      <xdr:colOff>428625</xdr:colOff>
      <xdr:row>0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95250"/>
          <a:ext cx="457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57150</xdr:rowOff>
    </xdr:from>
    <xdr:to>
      <xdr:col>7</xdr:col>
      <xdr:colOff>542925</xdr:colOff>
      <xdr:row>0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5715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38100</xdr:rowOff>
    </xdr:from>
    <xdr:to>
      <xdr:col>7</xdr:col>
      <xdr:colOff>571500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561975</xdr:colOff>
      <xdr:row>0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38100</xdr:rowOff>
    </xdr:from>
    <xdr:to>
      <xdr:col>7</xdr:col>
      <xdr:colOff>809625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8100"/>
          <a:ext cx="3057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7</xdr:col>
      <xdr:colOff>600075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38100</xdr:rowOff>
    </xdr:from>
    <xdr:to>
      <xdr:col>7</xdr:col>
      <xdr:colOff>628650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38100</xdr:rowOff>
    </xdr:from>
    <xdr:to>
      <xdr:col>7</xdr:col>
      <xdr:colOff>590550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38100</xdr:rowOff>
    </xdr:from>
    <xdr:to>
      <xdr:col>7</xdr:col>
      <xdr:colOff>590550</xdr:colOff>
      <xdr:row>0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2867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421875" style="8" customWidth="1"/>
    <col min="2" max="2" width="15.7109375" style="8" customWidth="1"/>
    <col min="3" max="3" width="20.7109375" style="8" customWidth="1"/>
    <col min="4" max="7" width="19.140625" style="8" customWidth="1"/>
    <col min="8" max="9" width="9.140625" style="8" customWidth="1"/>
    <col min="10" max="10" width="9.140625" style="9" customWidth="1"/>
    <col min="11" max="11" width="9.57421875" style="8" customWidth="1"/>
    <col min="12" max="12" width="18.28125" style="8" customWidth="1"/>
    <col min="13" max="16384" width="9.140625" style="8" customWidth="1"/>
  </cols>
  <sheetData>
    <row r="1" ht="45" customHeight="1">
      <c r="A1" s="20"/>
    </row>
    <row r="2" spans="1:7" s="5" customFormat="1" ht="55.5" customHeight="1">
      <c r="A2" s="90" t="s">
        <v>54</v>
      </c>
      <c r="B2" s="90"/>
      <c r="C2" s="88" t="s">
        <v>71</v>
      </c>
      <c r="D2" s="89"/>
      <c r="E2" s="89"/>
      <c r="F2" s="90" t="s">
        <v>51</v>
      </c>
      <c r="G2" s="90"/>
    </row>
    <row r="3" s="5" customFormat="1" ht="20.25"/>
    <row r="4" spans="1:7" s="14" customFormat="1" ht="56.25">
      <c r="A4" s="75" t="s">
        <v>14</v>
      </c>
      <c r="B4" s="91" t="s">
        <v>15</v>
      </c>
      <c r="C4" s="91"/>
      <c r="D4" s="76" t="s">
        <v>16</v>
      </c>
      <c r="E4" s="76" t="s">
        <v>18</v>
      </c>
      <c r="F4" s="76" t="s">
        <v>57</v>
      </c>
      <c r="G4" s="76" t="s">
        <v>58</v>
      </c>
    </row>
    <row r="5" spans="1:7" s="5" customFormat="1" ht="21" customHeight="1">
      <c r="A5" s="72">
        <v>0</v>
      </c>
      <c r="B5" s="87" t="s">
        <v>17</v>
      </c>
      <c r="C5" s="87"/>
      <c r="D5" s="73">
        <v>0</v>
      </c>
      <c r="E5" s="74">
        <v>37865</v>
      </c>
      <c r="F5" s="74">
        <v>37865</v>
      </c>
      <c r="G5" s="73">
        <v>0</v>
      </c>
    </row>
    <row r="6" spans="1:7" s="5" customFormat="1" ht="21" customHeight="1">
      <c r="A6" s="72">
        <v>1</v>
      </c>
      <c r="B6" s="87" t="str">
        <f>MS1!B3</f>
        <v>Contract Book</v>
      </c>
      <c r="C6" s="87"/>
      <c r="D6" s="73">
        <f>MS1!I4</f>
        <v>0.2</v>
      </c>
      <c r="E6" s="74">
        <f>MS1!C4</f>
        <v>37970</v>
      </c>
      <c r="F6" s="74">
        <f>MS1!C5</f>
        <v>37975</v>
      </c>
      <c r="G6" s="73">
        <f>MS1!I5</f>
        <v>0.2</v>
      </c>
    </row>
    <row r="7" spans="1:7" s="5" customFormat="1" ht="21" customHeight="1">
      <c r="A7" s="72">
        <v>2</v>
      </c>
      <c r="B7" s="87" t="str">
        <f>MS2!B3</f>
        <v>Release DT</v>
      </c>
      <c r="C7" s="87"/>
      <c r="D7" s="73">
        <f>MS2!D20</f>
        <v>0.4</v>
      </c>
      <c r="E7" s="74">
        <f>MS2!C4</f>
        <v>38001</v>
      </c>
      <c r="F7" s="74">
        <f>MS2!C5</f>
        <v>38006</v>
      </c>
      <c r="G7" s="73">
        <f>MS2!D19</f>
        <v>0.34</v>
      </c>
    </row>
    <row r="8" spans="1:12" s="5" customFormat="1" ht="21" customHeight="1">
      <c r="A8" s="72">
        <v>3</v>
      </c>
      <c r="B8" s="87" t="str">
        <f>MS3!B3</f>
        <v>Electronic Review</v>
      </c>
      <c r="C8" s="87"/>
      <c r="D8" s="73">
        <f>MS3!D20</f>
        <v>0.6000000000000001</v>
      </c>
      <c r="E8" s="74">
        <f>MS3!C4</f>
        <v>38061</v>
      </c>
      <c r="F8" s="74">
        <f>MS3!C5</f>
        <v>38076</v>
      </c>
      <c r="G8" s="73">
        <f>MS3!D19</f>
        <v>0.6000000000000001</v>
      </c>
      <c r="L8" s="6"/>
    </row>
    <row r="9" spans="1:12" s="5" customFormat="1" ht="21" customHeight="1">
      <c r="A9" s="72">
        <v>4</v>
      </c>
      <c r="B9" s="87" t="str">
        <f>MS4!B3</f>
        <v>HT</v>
      </c>
      <c r="C9" s="87"/>
      <c r="D9" s="73">
        <f>MS4!D18</f>
        <v>0.7500000000000001</v>
      </c>
      <c r="E9" s="74">
        <f>MS4!C4</f>
        <v>38109</v>
      </c>
      <c r="F9" s="74">
        <f>MS4!C5</f>
        <v>38109</v>
      </c>
      <c r="G9" s="73">
        <f>MS4!D17</f>
        <v>0.7240000000000001</v>
      </c>
      <c r="L9" s="6"/>
    </row>
    <row r="10" spans="1:12" s="5" customFormat="1" ht="21" customHeight="1">
      <c r="A10" s="72">
        <v>5</v>
      </c>
      <c r="B10" s="87" t="str">
        <f>MS5!B3</f>
        <v>Preserie</v>
      </c>
      <c r="C10" s="87"/>
      <c r="D10" s="73">
        <f>MS5!D20</f>
        <v>0.8500000000000001</v>
      </c>
      <c r="E10" s="74">
        <f>MS5!C4</f>
        <v>38169</v>
      </c>
      <c r="F10" s="74">
        <f>MS5!C5</f>
        <v>38169</v>
      </c>
      <c r="G10" s="73">
        <f>MS5!D19</f>
        <v>0.8500000000000001</v>
      </c>
      <c r="L10" s="6"/>
    </row>
    <row r="11" spans="1:12" s="5" customFormat="1" ht="21" customHeight="1">
      <c r="A11" s="72">
        <v>6</v>
      </c>
      <c r="B11" s="87" t="str">
        <f>MS6!B3</f>
        <v>Release CQP/a Produrre</v>
      </c>
      <c r="C11" s="87"/>
      <c r="D11" s="73">
        <f>MS6!D20</f>
        <v>0.93</v>
      </c>
      <c r="E11" s="74">
        <f>MS6!C4</f>
        <v>38199</v>
      </c>
      <c r="F11" s="74">
        <f>MS6!C5</f>
        <v>38199</v>
      </c>
      <c r="G11" s="73">
        <f>MS6!D19</f>
        <v>0.93</v>
      </c>
      <c r="L11" s="6"/>
    </row>
    <row r="12" spans="1:12" s="5" customFormat="1" ht="21" customHeight="1">
      <c r="A12" s="72">
        <v>7</v>
      </c>
      <c r="B12" s="87" t="str">
        <f>MS7!B3</f>
        <v>Mass production</v>
      </c>
      <c r="C12" s="87"/>
      <c r="D12" s="73">
        <f>MS7!D17</f>
        <v>0.9800000000000001</v>
      </c>
      <c r="E12" s="74">
        <f>MS7!C4</f>
        <v>38231</v>
      </c>
      <c r="F12" s="74">
        <f>MS7!C5</f>
        <v>38231</v>
      </c>
      <c r="G12" s="73">
        <f>MS7!D16</f>
        <v>0.9800000000000001</v>
      </c>
      <c r="L12" s="6"/>
    </row>
    <row r="13" spans="1:12" s="5" customFormat="1" ht="21" customHeight="1">
      <c r="A13" s="72">
        <v>8</v>
      </c>
      <c r="B13" s="87" t="str">
        <f>MS8!B3</f>
        <v>Fine Start-up</v>
      </c>
      <c r="C13" s="87"/>
      <c r="D13" s="73">
        <f>MS8!D18</f>
        <v>1</v>
      </c>
      <c r="E13" s="74">
        <f>MS8!C4</f>
        <v>38352</v>
      </c>
      <c r="F13" s="74">
        <f>MS8!C5</f>
        <v>38352</v>
      </c>
      <c r="G13" s="73">
        <f>MS8!D17</f>
        <v>1</v>
      </c>
      <c r="L13" s="6"/>
    </row>
    <row r="14" spans="6:12" s="5" customFormat="1" ht="20.25">
      <c r="F14" s="7"/>
      <c r="L14" s="6"/>
    </row>
    <row r="15" spans="6:12" s="5" customFormat="1" ht="20.25">
      <c r="F15" s="7"/>
      <c r="L15" s="6"/>
    </row>
    <row r="16" spans="7:9" ht="20.25">
      <c r="G16" s="85"/>
      <c r="H16" s="85"/>
      <c r="I16" s="85"/>
    </row>
    <row r="17" spans="1:9" ht="24.75" customHeight="1">
      <c r="A17" s="85"/>
      <c r="B17" s="85"/>
      <c r="C17" s="85"/>
      <c r="D17" s="85"/>
      <c r="G17" s="86"/>
      <c r="H17" s="86"/>
      <c r="I17" s="86"/>
    </row>
    <row r="18" spans="1:9" ht="24.75" customHeight="1">
      <c r="A18" s="85"/>
      <c r="B18" s="85"/>
      <c r="C18" s="85"/>
      <c r="D18" s="85"/>
      <c r="G18" s="86"/>
      <c r="H18" s="86"/>
      <c r="I18" s="86"/>
    </row>
    <row r="19" spans="1:9" ht="24.75" customHeight="1">
      <c r="A19" s="85"/>
      <c r="B19" s="85"/>
      <c r="C19" s="85"/>
      <c r="D19" s="85"/>
      <c r="G19" s="86"/>
      <c r="H19" s="86"/>
      <c r="I19" s="86"/>
    </row>
    <row r="20" spans="1:9" ht="24.75" customHeight="1">
      <c r="A20" s="85"/>
      <c r="B20" s="85"/>
      <c r="C20" s="85"/>
      <c r="D20" s="85"/>
      <c r="G20" s="86"/>
      <c r="H20" s="86"/>
      <c r="I20" s="86"/>
    </row>
    <row r="21" spans="1:9" ht="24.75" customHeight="1">
      <c r="A21" s="85"/>
      <c r="B21" s="85"/>
      <c r="C21" s="85"/>
      <c r="D21" s="85"/>
      <c r="G21" s="86"/>
      <c r="H21" s="86"/>
      <c r="I21" s="86"/>
    </row>
    <row r="22" spans="1:9" ht="24.75" customHeight="1">
      <c r="A22" s="85"/>
      <c r="B22" s="85"/>
      <c r="C22" s="85"/>
      <c r="D22" s="85"/>
      <c r="G22" s="86"/>
      <c r="H22" s="86"/>
      <c r="I22" s="86"/>
    </row>
    <row r="26" spans="2:11" ht="12.75" customHeight="1">
      <c r="B26" s="85"/>
      <c r="C26" s="85"/>
      <c r="D26" s="85"/>
      <c r="G26" s="85"/>
      <c r="H26" s="85"/>
      <c r="I26" s="85"/>
      <c r="J26" s="85"/>
      <c r="K26" s="10"/>
    </row>
    <row r="27" spans="7:11" ht="12.75" customHeight="1">
      <c r="G27" s="85"/>
      <c r="H27" s="85"/>
      <c r="I27" s="85"/>
      <c r="J27" s="85"/>
      <c r="K27" s="10"/>
    </row>
    <row r="29" spans="7:9" ht="20.25">
      <c r="G29" s="85"/>
      <c r="H29" s="85"/>
      <c r="I29" s="85"/>
    </row>
    <row r="30" spans="1:9" ht="24.75" customHeight="1">
      <c r="A30" s="85"/>
      <c r="B30" s="85"/>
      <c r="C30" s="85"/>
      <c r="D30" s="85"/>
      <c r="G30" s="86"/>
      <c r="H30" s="86"/>
      <c r="I30" s="86"/>
    </row>
    <row r="31" spans="1:9" ht="24.75" customHeight="1">
      <c r="A31" s="85"/>
      <c r="B31" s="85"/>
      <c r="C31" s="85"/>
      <c r="D31" s="85"/>
      <c r="G31" s="86"/>
      <c r="H31" s="86"/>
      <c r="I31" s="86"/>
    </row>
    <row r="32" spans="1:9" ht="24.75" customHeight="1">
      <c r="A32" s="85"/>
      <c r="B32" s="85"/>
      <c r="C32" s="85"/>
      <c r="D32" s="85"/>
      <c r="G32" s="86"/>
      <c r="H32" s="86"/>
      <c r="I32" s="86"/>
    </row>
    <row r="33" spans="1:9" ht="24.75" customHeight="1">
      <c r="A33" s="85"/>
      <c r="B33" s="85"/>
      <c r="C33" s="85"/>
      <c r="D33" s="85"/>
      <c r="G33" s="86"/>
      <c r="H33" s="86"/>
      <c r="I33" s="86"/>
    </row>
  </sheetData>
  <mergeCells count="38">
    <mergeCell ref="B6:C6"/>
    <mergeCell ref="B5:C5"/>
    <mergeCell ref="B7:C7"/>
    <mergeCell ref="B8:C8"/>
    <mergeCell ref="B26:D26"/>
    <mergeCell ref="G26:J26"/>
    <mergeCell ref="A21:D21"/>
    <mergeCell ref="G21:I21"/>
    <mergeCell ref="A22:D22"/>
    <mergeCell ref="G22:I22"/>
    <mergeCell ref="A20:D20"/>
    <mergeCell ref="G20:I20"/>
    <mergeCell ref="A17:D17"/>
    <mergeCell ref="G17:I17"/>
    <mergeCell ref="A18:D18"/>
    <mergeCell ref="G18:I18"/>
    <mergeCell ref="A19:D19"/>
    <mergeCell ref="G19:I19"/>
    <mergeCell ref="B13:C13"/>
    <mergeCell ref="C2:E2"/>
    <mergeCell ref="G16:I16"/>
    <mergeCell ref="B10:C10"/>
    <mergeCell ref="A2:B2"/>
    <mergeCell ref="F2:G2"/>
    <mergeCell ref="B12:C12"/>
    <mergeCell ref="B4:C4"/>
    <mergeCell ref="B9:C9"/>
    <mergeCell ref="B11:C11"/>
    <mergeCell ref="A33:D33"/>
    <mergeCell ref="G31:I31"/>
    <mergeCell ref="G27:J27"/>
    <mergeCell ref="G29:I29"/>
    <mergeCell ref="A32:D32"/>
    <mergeCell ref="G30:I30"/>
    <mergeCell ref="A30:D30"/>
    <mergeCell ref="A31:D31"/>
    <mergeCell ref="G32:I32"/>
    <mergeCell ref="G33:I33"/>
  </mergeCells>
  <printOptions horizontalCentered="1" verticalCentered="1"/>
  <pageMargins left="1.1811023622047245" right="0.7874015748031497" top="0.7874015748031497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15.57421875" style="12" customWidth="1"/>
    <col min="2" max="5" width="11.7109375" style="12" customWidth="1"/>
    <col min="6" max="6" width="11.7109375" style="13" customWidth="1"/>
    <col min="7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6" s="23" customFormat="1" ht="13.5" customHeight="1">
      <c r="A2" s="23" t="s">
        <v>68</v>
      </c>
      <c r="B2" s="29">
        <v>1</v>
      </c>
      <c r="F2" s="58"/>
    </row>
    <row r="3" spans="1:10" s="23" customFormat="1" ht="13.5" customHeight="1">
      <c r="A3" s="23" t="s">
        <v>0</v>
      </c>
      <c r="B3" s="101" t="s">
        <v>19</v>
      </c>
      <c r="C3" s="101"/>
      <c r="D3" s="101"/>
      <c r="E3" s="102" t="s">
        <v>25</v>
      </c>
      <c r="F3" s="102"/>
      <c r="G3" s="102"/>
      <c r="H3" s="102"/>
      <c r="I3" s="27">
        <f>SUM(G9:G11)</f>
        <v>1</v>
      </c>
      <c r="J3" s="28"/>
    </row>
    <row r="4" spans="1:10" s="23" customFormat="1" ht="13.5" customHeight="1">
      <c r="A4" s="100" t="s">
        <v>55</v>
      </c>
      <c r="B4" s="100"/>
      <c r="C4" s="30">
        <v>37970</v>
      </c>
      <c r="E4" s="102" t="s">
        <v>26</v>
      </c>
      <c r="F4" s="102"/>
      <c r="G4" s="102"/>
      <c r="H4" s="102"/>
      <c r="I4" s="27">
        <v>0.2</v>
      </c>
      <c r="J4" s="28"/>
    </row>
    <row r="5" spans="1:10" s="23" customFormat="1" ht="13.5" customHeight="1">
      <c r="A5" s="100" t="s">
        <v>56</v>
      </c>
      <c r="B5" s="100"/>
      <c r="C5" s="30">
        <v>37975</v>
      </c>
      <c r="E5" s="102" t="s">
        <v>36</v>
      </c>
      <c r="F5" s="102"/>
      <c r="G5" s="102"/>
      <c r="H5" s="102"/>
      <c r="I5" s="27">
        <f>I3*I4</f>
        <v>0.2</v>
      </c>
      <c r="J5" s="28"/>
    </row>
    <row r="6" spans="1:10" s="23" customFormat="1" ht="13.5" customHeight="1">
      <c r="A6" s="100" t="s">
        <v>65</v>
      </c>
      <c r="B6" s="100"/>
      <c r="C6" s="23">
        <f>DAYS360(C4,C5)</f>
        <v>5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3.5" customHeight="1">
      <c r="E7" s="33"/>
      <c r="F7" s="105" t="s">
        <v>22</v>
      </c>
      <c r="G7" s="106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60" t="s">
        <v>3</v>
      </c>
      <c r="G8" s="34" t="s">
        <v>23</v>
      </c>
      <c r="H8" s="34" t="s">
        <v>12</v>
      </c>
      <c r="I8" s="34" t="s">
        <v>13</v>
      </c>
    </row>
    <row r="9" spans="1:9" s="23" customFormat="1" ht="24.75" customHeight="1">
      <c r="A9" s="111" t="s">
        <v>42</v>
      </c>
      <c r="B9" s="112"/>
      <c r="C9" s="112"/>
      <c r="D9" s="113"/>
      <c r="E9" s="61" t="s">
        <v>43</v>
      </c>
      <c r="F9" s="35">
        <v>0.2</v>
      </c>
      <c r="G9" s="36">
        <f>IF(E9="si",1,0)*F9</f>
        <v>0.2</v>
      </c>
      <c r="H9" s="62"/>
      <c r="I9" s="62"/>
    </row>
    <row r="10" spans="1:10" s="23" customFormat="1" ht="24.75" customHeight="1">
      <c r="A10" s="107" t="s">
        <v>19</v>
      </c>
      <c r="B10" s="107"/>
      <c r="C10" s="107"/>
      <c r="D10" s="107"/>
      <c r="E10" s="35" t="s">
        <v>43</v>
      </c>
      <c r="F10" s="35">
        <v>0.5</v>
      </c>
      <c r="G10" s="36">
        <f>IF(E10="si",1,0)*F10</f>
        <v>0.5</v>
      </c>
      <c r="H10" s="37"/>
      <c r="I10" s="37"/>
      <c r="J10" s="28"/>
    </row>
    <row r="11" spans="1:10" s="23" customFormat="1" ht="24.75" customHeight="1">
      <c r="A11" s="107" t="s">
        <v>24</v>
      </c>
      <c r="B11" s="107"/>
      <c r="C11" s="107"/>
      <c r="D11" s="107"/>
      <c r="E11" s="35" t="s">
        <v>43</v>
      </c>
      <c r="F11" s="35">
        <v>0.3</v>
      </c>
      <c r="G11" s="36">
        <f>IF(E11="si",1,0)*F11</f>
        <v>0.3</v>
      </c>
      <c r="H11" s="37"/>
      <c r="I11" s="37"/>
      <c r="J11" s="28"/>
    </row>
    <row r="12" s="23" customFormat="1" ht="13.5" customHeight="1">
      <c r="E12" s="63"/>
    </row>
    <row r="13" spans="1:8" s="23" customFormat="1" ht="13.5" customHeight="1">
      <c r="A13" s="92" t="s">
        <v>37</v>
      </c>
      <c r="B13" s="93"/>
      <c r="C13" s="56" t="s">
        <v>63</v>
      </c>
      <c r="D13" s="36">
        <f>I5</f>
        <v>0.2</v>
      </c>
      <c r="E13" s="82" t="s">
        <v>64</v>
      </c>
      <c r="F13" s="83"/>
      <c r="G13" s="84"/>
      <c r="H13" s="98">
        <f>(D14-D13)/D14</f>
        <v>0</v>
      </c>
    </row>
    <row r="14" spans="1:8" s="23" customFormat="1" ht="13.5" customHeight="1">
      <c r="A14" s="94"/>
      <c r="B14" s="81"/>
      <c r="C14" s="56" t="s">
        <v>62</v>
      </c>
      <c r="D14" s="36">
        <f>I4</f>
        <v>0.2</v>
      </c>
      <c r="E14" s="95"/>
      <c r="F14" s="96"/>
      <c r="G14" s="97"/>
      <c r="H14" s="99"/>
    </row>
    <row r="15" spans="5:6" s="23" customFormat="1" ht="13.5" customHeight="1">
      <c r="E15" s="33"/>
      <c r="F15" s="58"/>
    </row>
    <row r="16" spans="1:6" s="23" customFormat="1" ht="13.5" customHeight="1">
      <c r="A16" s="23" t="s">
        <v>7</v>
      </c>
      <c r="B16" s="100"/>
      <c r="C16" s="100"/>
      <c r="D16" s="100"/>
      <c r="E16" s="100"/>
      <c r="F16" s="100"/>
    </row>
    <row r="17" spans="1:6" s="23" customFormat="1" ht="13.5" customHeight="1">
      <c r="A17" s="23" t="s">
        <v>8</v>
      </c>
      <c r="B17" s="104"/>
      <c r="C17" s="100"/>
      <c r="D17" s="100"/>
      <c r="E17" s="100"/>
      <c r="F17" s="100"/>
    </row>
    <row r="18" spans="2:6" s="23" customFormat="1" ht="13.5" customHeight="1">
      <c r="B18" s="57"/>
      <c r="C18" s="33"/>
      <c r="D18" s="33"/>
      <c r="E18" s="33"/>
      <c r="F18" s="33"/>
    </row>
    <row r="19" spans="1:9" s="1" customFormat="1" ht="13.5" customHeight="1">
      <c r="A19" s="1" t="s">
        <v>9</v>
      </c>
      <c r="B19" s="103"/>
      <c r="C19" s="103"/>
      <c r="D19" s="103"/>
      <c r="E19" s="103"/>
      <c r="F19" s="103"/>
      <c r="G19" s="103"/>
      <c r="H19" s="103"/>
      <c r="I19" s="103"/>
    </row>
    <row r="20" spans="2:9" s="1" customFormat="1" ht="13.5" customHeight="1">
      <c r="B20" s="103"/>
      <c r="C20" s="103"/>
      <c r="D20" s="103"/>
      <c r="E20" s="103"/>
      <c r="F20" s="103"/>
      <c r="G20" s="103"/>
      <c r="H20" s="103"/>
      <c r="I20" s="103"/>
    </row>
    <row r="21" spans="2:9" s="1" customFormat="1" ht="13.5" customHeight="1">
      <c r="B21" s="103"/>
      <c r="C21" s="103"/>
      <c r="D21" s="103"/>
      <c r="E21" s="103"/>
      <c r="F21" s="103"/>
      <c r="G21" s="103"/>
      <c r="H21" s="103"/>
      <c r="I21" s="103"/>
    </row>
    <row r="22" spans="2:9" s="1" customFormat="1" ht="13.5" customHeight="1">
      <c r="B22" s="103"/>
      <c r="C22" s="103"/>
      <c r="D22" s="103"/>
      <c r="E22" s="103"/>
      <c r="F22" s="103"/>
      <c r="G22" s="103"/>
      <c r="H22" s="103"/>
      <c r="I22" s="103"/>
    </row>
    <row r="23" spans="1:9" s="1" customFormat="1" ht="13.5" customHeight="1">
      <c r="A23" s="1" t="s">
        <v>10</v>
      </c>
      <c r="B23" s="103"/>
      <c r="C23" s="103"/>
      <c r="D23" s="103"/>
      <c r="E23" s="103"/>
      <c r="F23" s="103"/>
      <c r="G23" s="103"/>
      <c r="H23" s="103"/>
      <c r="I23" s="103"/>
    </row>
    <row r="24" spans="2:9" s="1" customFormat="1" ht="13.5" customHeight="1">
      <c r="B24" s="103"/>
      <c r="C24" s="103"/>
      <c r="D24" s="103"/>
      <c r="E24" s="103"/>
      <c r="F24" s="103"/>
      <c r="G24" s="103"/>
      <c r="H24" s="103"/>
      <c r="I24" s="103"/>
    </row>
    <row r="25" spans="2:9" s="1" customFormat="1" ht="13.5" customHeight="1">
      <c r="B25" s="103"/>
      <c r="C25" s="103"/>
      <c r="D25" s="103"/>
      <c r="E25" s="103"/>
      <c r="F25" s="103"/>
      <c r="G25" s="103"/>
      <c r="H25" s="103"/>
      <c r="I25" s="103"/>
    </row>
    <row r="26" spans="2:9" s="1" customFormat="1" ht="13.5" customHeight="1">
      <c r="B26" s="103"/>
      <c r="C26" s="103"/>
      <c r="D26" s="103"/>
      <c r="E26" s="103"/>
      <c r="F26" s="103"/>
      <c r="G26" s="103"/>
      <c r="H26" s="103"/>
      <c r="I26" s="103"/>
    </row>
    <row r="27" spans="1:9" s="1" customFormat="1" ht="13.5" customHeight="1">
      <c r="A27" s="1" t="s">
        <v>11</v>
      </c>
      <c r="B27" s="103"/>
      <c r="C27" s="103"/>
      <c r="D27" s="103"/>
      <c r="E27" s="103"/>
      <c r="F27" s="103"/>
      <c r="G27" s="103"/>
      <c r="H27" s="103"/>
      <c r="I27" s="103"/>
    </row>
    <row r="28" spans="2:9" s="1" customFormat="1" ht="13.5" customHeight="1">
      <c r="B28" s="103"/>
      <c r="C28" s="103"/>
      <c r="D28" s="103"/>
      <c r="E28" s="103"/>
      <c r="F28" s="103"/>
      <c r="G28" s="103"/>
      <c r="H28" s="103"/>
      <c r="I28" s="103"/>
    </row>
    <row r="29" spans="2:9" s="1" customFormat="1" ht="13.5" customHeight="1">
      <c r="B29" s="103"/>
      <c r="C29" s="103"/>
      <c r="D29" s="103"/>
      <c r="E29" s="103"/>
      <c r="F29" s="103"/>
      <c r="G29" s="103"/>
      <c r="H29" s="103"/>
      <c r="I29" s="103"/>
    </row>
    <row r="30" spans="2:9" s="1" customFormat="1" ht="13.5" customHeight="1">
      <c r="B30" s="103"/>
      <c r="C30" s="103"/>
      <c r="D30" s="103"/>
      <c r="E30" s="103"/>
      <c r="F30" s="103"/>
      <c r="G30" s="103"/>
      <c r="H30" s="103"/>
      <c r="I30" s="103"/>
    </row>
    <row r="31" spans="5:6" s="1" customFormat="1" ht="15.75">
      <c r="E31" s="11"/>
      <c r="F31" s="4"/>
    </row>
    <row r="32" spans="5:12" s="1" customFormat="1" ht="15.75">
      <c r="E32" s="11"/>
      <c r="F32" s="4"/>
      <c r="L32" s="2"/>
    </row>
    <row r="33" spans="5:6" s="1" customFormat="1" ht="15.75">
      <c r="E33" s="11"/>
      <c r="F33" s="4"/>
    </row>
  </sheetData>
  <mergeCells count="20">
    <mergeCell ref="B27:I30"/>
    <mergeCell ref="B16:F16"/>
    <mergeCell ref="B17:F17"/>
    <mergeCell ref="F7:G7"/>
    <mergeCell ref="B19:I22"/>
    <mergeCell ref="B23:I26"/>
    <mergeCell ref="A10:D10"/>
    <mergeCell ref="A11:D11"/>
    <mergeCell ref="A8:D8"/>
    <mergeCell ref="A9:D9"/>
    <mergeCell ref="B3:D3"/>
    <mergeCell ref="E3:H3"/>
    <mergeCell ref="E4:H4"/>
    <mergeCell ref="E5:H5"/>
    <mergeCell ref="A4:B4"/>
    <mergeCell ref="A5:B5"/>
    <mergeCell ref="A13:B14"/>
    <mergeCell ref="E13:G14"/>
    <mergeCell ref="H13:H14"/>
    <mergeCell ref="A6:B6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workbookViewId="0" topLeftCell="A1">
      <selection activeCell="E13" sqref="E13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69</v>
      </c>
      <c r="B2" s="24">
        <v>2</v>
      </c>
    </row>
    <row r="3" spans="1:10" s="23" customFormat="1" ht="13.5" customHeight="1">
      <c r="A3" s="23" t="s">
        <v>0</v>
      </c>
      <c r="B3" s="101" t="s">
        <v>39</v>
      </c>
      <c r="C3" s="101"/>
      <c r="D3" s="101"/>
      <c r="E3" s="102" t="s">
        <v>25</v>
      </c>
      <c r="F3" s="102"/>
      <c r="G3" s="102"/>
      <c r="H3" s="102"/>
      <c r="I3" s="27">
        <f>SUM(G9:G12)</f>
        <v>0.7000000000000001</v>
      </c>
      <c r="J3" s="28"/>
    </row>
    <row r="4" spans="1:10" s="23" customFormat="1" ht="13.5" customHeight="1">
      <c r="A4" s="100" t="s">
        <v>55</v>
      </c>
      <c r="B4" s="100"/>
      <c r="C4" s="30">
        <v>38001</v>
      </c>
      <c r="D4" s="31"/>
      <c r="E4" s="102" t="s">
        <v>26</v>
      </c>
      <c r="F4" s="102"/>
      <c r="G4" s="102"/>
      <c r="H4" s="102"/>
      <c r="I4" s="27">
        <v>0.2</v>
      </c>
      <c r="J4" s="28"/>
    </row>
    <row r="5" spans="1:10" s="23" customFormat="1" ht="13.5" customHeight="1">
      <c r="A5" s="100" t="s">
        <v>56</v>
      </c>
      <c r="B5" s="100"/>
      <c r="C5" s="30">
        <v>38006</v>
      </c>
      <c r="E5" s="102" t="s">
        <v>36</v>
      </c>
      <c r="F5" s="102"/>
      <c r="G5" s="102"/>
      <c r="H5" s="102"/>
      <c r="I5" s="27">
        <f>I3*I4</f>
        <v>0.14</v>
      </c>
      <c r="J5" s="28"/>
    </row>
    <row r="6" spans="1:6" s="23" customFormat="1" ht="13.5" customHeight="1">
      <c r="A6" s="100" t="s">
        <v>65</v>
      </c>
      <c r="B6" s="100"/>
      <c r="C6" s="23">
        <f>DAYS360(C4,C5)</f>
        <v>5</v>
      </c>
      <c r="D6" s="23" t="s">
        <v>67</v>
      </c>
      <c r="E6" s="29"/>
      <c r="F6" s="32"/>
    </row>
    <row r="7" spans="5:7" s="23" customFormat="1" ht="13.5" customHeight="1">
      <c r="E7" s="33"/>
      <c r="F7" s="105" t="s">
        <v>22</v>
      </c>
      <c r="G7" s="106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07" t="s">
        <v>28</v>
      </c>
      <c r="B9" s="107"/>
      <c r="C9" s="107"/>
      <c r="D9" s="107"/>
      <c r="E9" s="35" t="s">
        <v>43</v>
      </c>
      <c r="F9" s="35">
        <v>0.2</v>
      </c>
      <c r="G9" s="36">
        <f>IF(E9="si",1,0)*F9</f>
        <v>0.2</v>
      </c>
      <c r="H9" s="37"/>
      <c r="I9" s="38"/>
      <c r="J9" s="28"/>
    </row>
    <row r="10" spans="1:10" s="23" customFormat="1" ht="24.75" customHeight="1">
      <c r="A10" s="107" t="s">
        <v>27</v>
      </c>
      <c r="B10" s="107"/>
      <c r="C10" s="107"/>
      <c r="D10" s="107"/>
      <c r="E10" s="35" t="s">
        <v>43</v>
      </c>
      <c r="F10" s="35">
        <v>0.4</v>
      </c>
      <c r="G10" s="36">
        <f>IF(E10="si",1,0)*F10</f>
        <v>0.4</v>
      </c>
      <c r="H10" s="37"/>
      <c r="I10" s="38"/>
      <c r="J10" s="28"/>
    </row>
    <row r="11" spans="1:10" s="23" customFormat="1" ht="24.75" customHeight="1">
      <c r="A11" s="114" t="s">
        <v>52</v>
      </c>
      <c r="B11" s="114"/>
      <c r="C11" s="114"/>
      <c r="D11" s="114"/>
      <c r="E11" s="35" t="s">
        <v>43</v>
      </c>
      <c r="F11" s="35">
        <v>0.1</v>
      </c>
      <c r="G11" s="36">
        <f>IF(E11="si",1,0)*F11</f>
        <v>0.1</v>
      </c>
      <c r="H11" s="37"/>
      <c r="I11" s="38"/>
      <c r="J11" s="28"/>
    </row>
    <row r="12" spans="1:10" s="23" customFormat="1" ht="24.75" customHeight="1">
      <c r="A12" s="107" t="s">
        <v>29</v>
      </c>
      <c r="B12" s="107"/>
      <c r="C12" s="107"/>
      <c r="D12" s="107"/>
      <c r="E12" s="35" t="s">
        <v>72</v>
      </c>
      <c r="F12" s="35">
        <v>0.3</v>
      </c>
      <c r="G12" s="36">
        <f>IF(E12="si",1,0)*F12</f>
        <v>0</v>
      </c>
      <c r="H12" s="37"/>
      <c r="I12" s="38"/>
      <c r="J12" s="28"/>
    </row>
    <row r="13" spans="1:10" s="46" customFormat="1" ht="21.75" customHeight="1">
      <c r="A13" s="39"/>
      <c r="B13" s="39"/>
      <c r="C13" s="39"/>
      <c r="D13" s="40"/>
      <c r="E13" s="41"/>
      <c r="F13" s="42"/>
      <c r="G13" s="43"/>
      <c r="H13" s="44"/>
      <c r="I13" s="43"/>
      <c r="J13" s="45"/>
    </row>
    <row r="14" spans="1:9" s="23" customFormat="1" ht="15" customHeight="1">
      <c r="A14" s="115" t="s">
        <v>38</v>
      </c>
      <c r="B14" s="16" t="s">
        <v>59</v>
      </c>
      <c r="C14" s="16">
        <v>1</v>
      </c>
      <c r="D14" s="15"/>
      <c r="E14" s="47"/>
      <c r="F14" s="47"/>
      <c r="G14" s="47"/>
      <c r="H14" s="47"/>
      <c r="I14" s="15"/>
    </row>
    <row r="15" spans="1:9" s="23" customFormat="1" ht="12.75" customHeight="1">
      <c r="A15" s="115"/>
      <c r="B15" s="48" t="s">
        <v>3</v>
      </c>
      <c r="C15" s="49">
        <f>MS1!I4</f>
        <v>0.2</v>
      </c>
      <c r="D15" s="50"/>
      <c r="E15" s="50"/>
      <c r="F15" s="50"/>
      <c r="G15" s="50"/>
      <c r="H15" s="50"/>
      <c r="I15" s="51"/>
    </row>
    <row r="16" spans="1:9" s="23" customFormat="1" ht="12.75" customHeight="1">
      <c r="A16" s="115"/>
      <c r="B16" s="48" t="s">
        <v>60</v>
      </c>
      <c r="C16" s="49">
        <v>1</v>
      </c>
      <c r="D16" s="50"/>
      <c r="E16" s="50"/>
      <c r="F16" s="50"/>
      <c r="G16" s="50"/>
      <c r="H16" s="50"/>
      <c r="I16" s="51"/>
    </row>
    <row r="17" spans="1:9" s="23" customFormat="1" ht="13.5" customHeight="1">
      <c r="A17" s="115"/>
      <c r="B17" s="52" t="s">
        <v>61</v>
      </c>
      <c r="C17" s="53">
        <v>37975</v>
      </c>
      <c r="D17" s="54"/>
      <c r="E17" s="54"/>
      <c r="F17" s="54"/>
      <c r="G17" s="54"/>
      <c r="H17" s="54"/>
      <c r="I17" s="51"/>
    </row>
    <row r="18" spans="1:9" s="42" customFormat="1" ht="13.5" customHeight="1">
      <c r="A18" s="15"/>
      <c r="B18" s="55"/>
      <c r="C18" s="54"/>
      <c r="D18" s="54"/>
      <c r="E18" s="54"/>
      <c r="F18" s="54"/>
      <c r="G18" s="54"/>
      <c r="H18" s="54"/>
      <c r="I18" s="51"/>
    </row>
    <row r="19" spans="1:8" s="23" customFormat="1" ht="13.5" customHeight="1">
      <c r="A19" s="92" t="s">
        <v>37</v>
      </c>
      <c r="B19" s="93"/>
      <c r="C19" s="56" t="s">
        <v>63</v>
      </c>
      <c r="D19" s="36">
        <f>C15*C16+I5</f>
        <v>0.34</v>
      </c>
      <c r="E19" s="82" t="s">
        <v>64</v>
      </c>
      <c r="F19" s="83"/>
      <c r="G19" s="84"/>
      <c r="H19" s="98">
        <f>(D20-D19)/D20</f>
        <v>0.15</v>
      </c>
    </row>
    <row r="20" spans="1:8" s="23" customFormat="1" ht="13.5" customHeight="1">
      <c r="A20" s="94"/>
      <c r="B20" s="81"/>
      <c r="C20" s="56" t="s">
        <v>62</v>
      </c>
      <c r="D20" s="36">
        <f>MS1!I4+MS2!I4</f>
        <v>0.4</v>
      </c>
      <c r="E20" s="95"/>
      <c r="F20" s="96"/>
      <c r="G20" s="97"/>
      <c r="H20" s="99"/>
    </row>
    <row r="21" s="23" customFormat="1" ht="13.5" customHeight="1">
      <c r="E21" s="33"/>
    </row>
    <row r="22" spans="1:6" s="23" customFormat="1" ht="13.5" customHeight="1">
      <c r="A22" s="23" t="s">
        <v>7</v>
      </c>
      <c r="B22" s="100"/>
      <c r="C22" s="100"/>
      <c r="D22" s="100"/>
      <c r="E22" s="100"/>
      <c r="F22" s="100"/>
    </row>
    <row r="23" spans="1:12" s="23" customFormat="1" ht="13.5" customHeight="1">
      <c r="A23" s="23" t="s">
        <v>8</v>
      </c>
      <c r="B23" s="104"/>
      <c r="C23" s="100"/>
      <c r="D23" s="100"/>
      <c r="E23" s="100"/>
      <c r="F23" s="100"/>
      <c r="L23" s="32"/>
    </row>
    <row r="24" spans="2:12" s="23" customFormat="1" ht="13.5" customHeight="1">
      <c r="B24" s="57"/>
      <c r="C24" s="33"/>
      <c r="D24" s="33"/>
      <c r="E24" s="33"/>
      <c r="F24" s="33"/>
      <c r="L24" s="32"/>
    </row>
    <row r="25" spans="1:12" s="1" customFormat="1" ht="13.5" customHeight="1">
      <c r="A25" s="1" t="s">
        <v>9</v>
      </c>
      <c r="B25" s="103"/>
      <c r="C25" s="103"/>
      <c r="D25" s="103"/>
      <c r="E25" s="103"/>
      <c r="F25" s="103"/>
      <c r="G25" s="103"/>
      <c r="H25" s="103"/>
      <c r="I25" s="103"/>
      <c r="L25" s="2"/>
    </row>
    <row r="26" spans="2:12" s="1" customFormat="1" ht="13.5" customHeight="1"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1:12" s="1" customFormat="1" ht="13.5" customHeight="1">
      <c r="A29" s="1" t="s">
        <v>10</v>
      </c>
      <c r="B29" s="103"/>
      <c r="C29" s="103"/>
      <c r="D29" s="103"/>
      <c r="E29" s="103"/>
      <c r="F29" s="103"/>
      <c r="G29" s="103"/>
      <c r="H29" s="103"/>
      <c r="I29" s="103"/>
      <c r="L29" s="2"/>
    </row>
    <row r="30" spans="2:12" s="1" customFormat="1" ht="13.5" customHeight="1"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1:12" s="1" customFormat="1" ht="13.5" customHeight="1">
      <c r="A33" s="1" t="s">
        <v>11</v>
      </c>
      <c r="B33" s="103"/>
      <c r="C33" s="103"/>
      <c r="D33" s="103"/>
      <c r="E33" s="103"/>
      <c r="F33" s="103"/>
      <c r="G33" s="103"/>
      <c r="H33" s="103"/>
      <c r="I33" s="103"/>
      <c r="L33" s="2"/>
    </row>
    <row r="34" spans="2:12" s="1" customFormat="1" ht="13.5" customHeight="1">
      <c r="B34" s="103"/>
      <c r="C34" s="103"/>
      <c r="D34" s="103"/>
      <c r="E34" s="103"/>
      <c r="F34" s="103"/>
      <c r="G34" s="103"/>
      <c r="H34" s="103"/>
      <c r="I34" s="103"/>
      <c r="L34" s="2"/>
    </row>
    <row r="35" spans="2:12" s="1" customFormat="1" ht="13.5" customHeight="1">
      <c r="B35" s="103"/>
      <c r="C35" s="103"/>
      <c r="D35" s="103"/>
      <c r="E35" s="103"/>
      <c r="F35" s="103"/>
      <c r="G35" s="103"/>
      <c r="H35" s="103"/>
      <c r="I35" s="103"/>
      <c r="L35" s="2"/>
    </row>
    <row r="36" spans="2:12" s="1" customFormat="1" ht="13.5" customHeight="1">
      <c r="B36" s="103"/>
      <c r="C36" s="103"/>
      <c r="D36" s="103"/>
      <c r="E36" s="103"/>
      <c r="F36" s="103"/>
      <c r="G36" s="103"/>
      <c r="H36" s="103"/>
      <c r="I36" s="103"/>
      <c r="L36" s="2"/>
    </row>
    <row r="37" spans="5:12" s="1" customFormat="1" ht="15.75">
      <c r="E37" s="11"/>
      <c r="L37" s="2"/>
    </row>
    <row r="38" spans="5:12" s="1" customFormat="1" ht="15.75">
      <c r="E38" s="11"/>
      <c r="L38" s="2"/>
    </row>
    <row r="39" s="1" customFormat="1" ht="12.75" customHeight="1"/>
  </sheetData>
  <mergeCells count="22">
    <mergeCell ref="A8:D8"/>
    <mergeCell ref="B25:I28"/>
    <mergeCell ref="B29:I32"/>
    <mergeCell ref="A12:D12"/>
    <mergeCell ref="A14:A17"/>
    <mergeCell ref="A19:B20"/>
    <mergeCell ref="E19:G20"/>
    <mergeCell ref="H19:H20"/>
    <mergeCell ref="B33:I36"/>
    <mergeCell ref="E3:H3"/>
    <mergeCell ref="B22:F22"/>
    <mergeCell ref="B23:F23"/>
    <mergeCell ref="B3:D3"/>
    <mergeCell ref="A11:D11"/>
    <mergeCell ref="A9:D9"/>
    <mergeCell ref="A10:D10"/>
    <mergeCell ref="E4:H4"/>
    <mergeCell ref="E5:H5"/>
    <mergeCell ref="A4:B4"/>
    <mergeCell ref="A5:B5"/>
    <mergeCell ref="A6:B6"/>
    <mergeCell ref="F7:G7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3</v>
      </c>
    </row>
    <row r="3" spans="1:10" s="23" customFormat="1" ht="13.5" customHeight="1">
      <c r="A3" s="23" t="s">
        <v>0</v>
      </c>
      <c r="B3" s="101" t="s">
        <v>31</v>
      </c>
      <c r="C3" s="101"/>
      <c r="D3" s="101"/>
      <c r="E3" s="102" t="s">
        <v>25</v>
      </c>
      <c r="F3" s="102"/>
      <c r="G3" s="102"/>
      <c r="H3" s="102"/>
      <c r="I3" s="27">
        <f>SUM(G9:G12)</f>
        <v>0.9999999999999999</v>
      </c>
      <c r="J3" s="28"/>
    </row>
    <row r="4" spans="1:10" s="23" customFormat="1" ht="13.5" customHeight="1">
      <c r="A4" s="100" t="s">
        <v>55</v>
      </c>
      <c r="B4" s="100"/>
      <c r="C4" s="30">
        <v>38061</v>
      </c>
      <c r="D4" s="31"/>
      <c r="E4" s="102" t="s">
        <v>26</v>
      </c>
      <c r="F4" s="102"/>
      <c r="G4" s="102"/>
      <c r="H4" s="102"/>
      <c r="I4" s="27">
        <v>0.2</v>
      </c>
      <c r="J4" s="28"/>
    </row>
    <row r="5" spans="1:10" s="23" customFormat="1" ht="13.5" customHeight="1">
      <c r="A5" s="100" t="s">
        <v>56</v>
      </c>
      <c r="B5" s="100"/>
      <c r="C5" s="30">
        <v>38076</v>
      </c>
      <c r="E5" s="102" t="s">
        <v>36</v>
      </c>
      <c r="F5" s="102"/>
      <c r="G5" s="102"/>
      <c r="H5" s="102"/>
      <c r="I5" s="27">
        <f>I3*I4</f>
        <v>0.19999999999999998</v>
      </c>
      <c r="J5" s="28"/>
    </row>
    <row r="6" spans="1:6" s="23" customFormat="1" ht="13.5" customHeight="1">
      <c r="A6" s="100" t="s">
        <v>65</v>
      </c>
      <c r="B6" s="100"/>
      <c r="C6" s="23">
        <f>DAYS360(C4,C5)</f>
        <v>15</v>
      </c>
      <c r="D6" s="23" t="s">
        <v>67</v>
      </c>
      <c r="E6" s="29"/>
      <c r="F6" s="32"/>
    </row>
    <row r="7" spans="5:7" s="23" customFormat="1" ht="13.5" customHeight="1">
      <c r="E7" s="33"/>
      <c r="F7" s="105" t="s">
        <v>22</v>
      </c>
      <c r="G7" s="106"/>
    </row>
    <row r="8" spans="1:9" s="23" customFormat="1" ht="13.5" customHeight="1">
      <c r="A8" s="119" t="s">
        <v>66</v>
      </c>
      <c r="B8" s="120"/>
      <c r="C8" s="120"/>
      <c r="D8" s="121"/>
      <c r="E8" s="56" t="s">
        <v>44</v>
      </c>
      <c r="F8" s="56" t="s">
        <v>3</v>
      </c>
      <c r="G8" s="56" t="s">
        <v>23</v>
      </c>
      <c r="H8" s="56" t="s">
        <v>12</v>
      </c>
      <c r="I8" s="56" t="s">
        <v>13</v>
      </c>
    </row>
    <row r="9" spans="1:10" s="23" customFormat="1" ht="24.75" customHeight="1">
      <c r="A9" s="116" t="s">
        <v>46</v>
      </c>
      <c r="B9" s="116"/>
      <c r="C9" s="116"/>
      <c r="D9" s="116"/>
      <c r="E9" s="35">
        <v>1</v>
      </c>
      <c r="F9" s="35">
        <v>0.3</v>
      </c>
      <c r="G9" s="36">
        <f>E9*F9</f>
        <v>0.3</v>
      </c>
      <c r="H9" s="37"/>
      <c r="I9" s="37"/>
      <c r="J9" s="28"/>
    </row>
    <row r="10" spans="1:10" s="23" customFormat="1" ht="33.75">
      <c r="A10" s="116" t="s">
        <v>31</v>
      </c>
      <c r="B10" s="116"/>
      <c r="C10" s="116"/>
      <c r="D10" s="116"/>
      <c r="E10" s="35">
        <v>1</v>
      </c>
      <c r="F10" s="35">
        <v>0.3</v>
      </c>
      <c r="G10" s="36">
        <f>E10*F10</f>
        <v>0.3</v>
      </c>
      <c r="H10" s="37"/>
      <c r="I10" s="37" t="s">
        <v>45</v>
      </c>
      <c r="J10" s="28"/>
    </row>
    <row r="11" spans="1:10" s="23" customFormat="1" ht="24.75" customHeight="1">
      <c r="A11" s="116" t="s">
        <v>47</v>
      </c>
      <c r="B11" s="116"/>
      <c r="C11" s="116"/>
      <c r="D11" s="116"/>
      <c r="E11" s="35">
        <v>1</v>
      </c>
      <c r="F11" s="35">
        <v>0.3</v>
      </c>
      <c r="G11" s="36">
        <f>E11*F11</f>
        <v>0.3</v>
      </c>
      <c r="H11" s="37"/>
      <c r="I11" s="37"/>
      <c r="J11" s="28"/>
    </row>
    <row r="12" spans="1:10" s="23" customFormat="1" ht="24.75" customHeight="1">
      <c r="A12" s="122" t="s">
        <v>53</v>
      </c>
      <c r="B12" s="123"/>
      <c r="C12" s="123"/>
      <c r="D12" s="124"/>
      <c r="E12" s="35">
        <v>1</v>
      </c>
      <c r="F12" s="35">
        <v>0.1</v>
      </c>
      <c r="G12" s="36">
        <f>E12*F12</f>
        <v>0.1</v>
      </c>
      <c r="H12" s="37"/>
      <c r="I12" s="37"/>
      <c r="J12" s="28"/>
    </row>
    <row r="13" spans="1:10" s="46" customFormat="1" ht="21.75" customHeight="1">
      <c r="A13" s="39"/>
      <c r="B13" s="39"/>
      <c r="C13" s="39"/>
      <c r="D13" s="39"/>
      <c r="E13" s="41"/>
      <c r="F13" s="42"/>
      <c r="G13" s="43"/>
      <c r="H13" s="44"/>
      <c r="I13" s="43"/>
      <c r="J13" s="43"/>
    </row>
    <row r="14" spans="1:10" s="23" customFormat="1" ht="15" customHeight="1">
      <c r="A14" s="115" t="s">
        <v>38</v>
      </c>
      <c r="B14" s="16" t="s">
        <v>59</v>
      </c>
      <c r="C14" s="16">
        <v>1</v>
      </c>
      <c r="D14" s="16">
        <v>2</v>
      </c>
      <c r="E14" s="47"/>
      <c r="F14" s="47"/>
      <c r="G14" s="47"/>
      <c r="H14" s="47"/>
      <c r="I14" s="15"/>
      <c r="J14" s="42"/>
    </row>
    <row r="15" spans="1:10" s="23" customFormat="1" ht="12.75" customHeight="1">
      <c r="A15" s="115"/>
      <c r="B15" s="48" t="s">
        <v>3</v>
      </c>
      <c r="C15" s="49">
        <f>MS1!I4</f>
        <v>0.2</v>
      </c>
      <c r="D15" s="49">
        <f>MS2!I4</f>
        <v>0.2</v>
      </c>
      <c r="E15" s="50"/>
      <c r="F15" s="50"/>
      <c r="G15" s="50"/>
      <c r="H15" s="50"/>
      <c r="I15" s="51"/>
      <c r="J15" s="42"/>
    </row>
    <row r="16" spans="1:10" s="23" customFormat="1" ht="12.75" customHeight="1">
      <c r="A16" s="115"/>
      <c r="B16" s="48" t="s">
        <v>60</v>
      </c>
      <c r="C16" s="49">
        <v>1</v>
      </c>
      <c r="D16" s="49">
        <v>1</v>
      </c>
      <c r="E16" s="50"/>
      <c r="F16" s="50"/>
      <c r="G16" s="50"/>
      <c r="H16" s="50"/>
      <c r="I16" s="51"/>
      <c r="J16" s="42"/>
    </row>
    <row r="17" spans="1:10" s="23" customFormat="1" ht="13.5" customHeight="1">
      <c r="A17" s="115"/>
      <c r="B17" s="52" t="s">
        <v>61</v>
      </c>
      <c r="C17" s="53">
        <f>MS2!C17</f>
        <v>37975</v>
      </c>
      <c r="D17" s="53">
        <v>38016</v>
      </c>
      <c r="E17" s="54"/>
      <c r="F17" s="54"/>
      <c r="G17" s="54"/>
      <c r="H17" s="54"/>
      <c r="I17" s="51"/>
      <c r="J17" s="42"/>
    </row>
    <row r="18" spans="1:9" s="42" customFormat="1" ht="13.5" customHeight="1">
      <c r="A18" s="15"/>
      <c r="B18" s="55"/>
      <c r="C18" s="54"/>
      <c r="D18" s="54"/>
      <c r="E18" s="54"/>
      <c r="F18" s="54"/>
      <c r="G18" s="54"/>
      <c r="H18" s="54"/>
      <c r="I18" s="51"/>
    </row>
    <row r="19" spans="1:8" s="23" customFormat="1" ht="13.5" customHeight="1">
      <c r="A19" s="92" t="s">
        <v>37</v>
      </c>
      <c r="B19" s="93"/>
      <c r="C19" s="56" t="s">
        <v>63</v>
      </c>
      <c r="D19" s="36">
        <f>I5+C15*C16+D15*D16</f>
        <v>0.6000000000000001</v>
      </c>
      <c r="E19" s="82" t="s">
        <v>64</v>
      </c>
      <c r="F19" s="83"/>
      <c r="G19" s="84"/>
      <c r="H19" s="98">
        <f>(D20-D19)/D20</f>
        <v>0</v>
      </c>
    </row>
    <row r="20" spans="1:8" s="23" customFormat="1" ht="13.5" customHeight="1">
      <c r="A20" s="94"/>
      <c r="B20" s="81"/>
      <c r="C20" s="56" t="s">
        <v>62</v>
      </c>
      <c r="D20" s="36">
        <f>MS1!I4+MS2!I4+MS3!I4</f>
        <v>0.6000000000000001</v>
      </c>
      <c r="E20" s="95"/>
      <c r="F20" s="96"/>
      <c r="G20" s="97"/>
      <c r="H20" s="99"/>
    </row>
    <row r="21" spans="5:10" s="23" customFormat="1" ht="12" customHeight="1">
      <c r="E21" s="64"/>
      <c r="G21" s="28"/>
      <c r="H21" s="28"/>
      <c r="I21" s="28"/>
      <c r="J21" s="28"/>
    </row>
    <row r="22" spans="1:6" s="23" customFormat="1" ht="13.5" customHeight="1">
      <c r="A22" s="23" t="s">
        <v>7</v>
      </c>
      <c r="B22" s="100"/>
      <c r="C22" s="100"/>
      <c r="D22" s="100"/>
      <c r="E22" s="100"/>
      <c r="F22" s="100"/>
    </row>
    <row r="23" spans="1:12" s="23" customFormat="1" ht="13.5" customHeight="1">
      <c r="A23" s="23" t="s">
        <v>8</v>
      </c>
      <c r="B23" s="117"/>
      <c r="C23" s="118"/>
      <c r="D23" s="118"/>
      <c r="E23" s="118"/>
      <c r="F23" s="118"/>
      <c r="L23" s="32"/>
    </row>
    <row r="24" spans="2:12" s="23" customFormat="1" ht="13.5" customHeight="1">
      <c r="B24" s="67"/>
      <c r="C24" s="68"/>
      <c r="D24" s="68"/>
      <c r="E24" s="68"/>
      <c r="F24" s="68"/>
      <c r="L24" s="32"/>
    </row>
    <row r="25" spans="1:12" s="1" customFormat="1" ht="13.5" customHeight="1">
      <c r="A25" s="1" t="s">
        <v>9</v>
      </c>
      <c r="B25" s="103"/>
      <c r="C25" s="103"/>
      <c r="D25" s="103"/>
      <c r="E25" s="103"/>
      <c r="F25" s="103"/>
      <c r="G25" s="103"/>
      <c r="H25" s="103"/>
      <c r="I25" s="103"/>
      <c r="L25" s="2"/>
    </row>
    <row r="26" spans="2:12" s="1" customFormat="1" ht="13.5" customHeight="1"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1:12" s="1" customFormat="1" ht="13.5" customHeight="1">
      <c r="A29" s="1" t="s">
        <v>10</v>
      </c>
      <c r="B29" s="103"/>
      <c r="C29" s="103"/>
      <c r="D29" s="103"/>
      <c r="E29" s="103"/>
      <c r="F29" s="103"/>
      <c r="G29" s="103"/>
      <c r="H29" s="103"/>
      <c r="I29" s="103"/>
      <c r="L29" s="2"/>
    </row>
    <row r="30" spans="2:12" s="1" customFormat="1" ht="13.5" customHeight="1"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1:12" s="1" customFormat="1" ht="13.5" customHeight="1">
      <c r="A33" s="1" t="s">
        <v>11</v>
      </c>
      <c r="B33" s="103"/>
      <c r="C33" s="103"/>
      <c r="D33" s="103"/>
      <c r="E33" s="103"/>
      <c r="F33" s="103"/>
      <c r="G33" s="103"/>
      <c r="H33" s="103"/>
      <c r="I33" s="103"/>
      <c r="L33" s="2"/>
    </row>
    <row r="34" spans="2:12" s="1" customFormat="1" ht="13.5" customHeight="1">
      <c r="B34" s="103"/>
      <c r="C34" s="103"/>
      <c r="D34" s="103"/>
      <c r="E34" s="103"/>
      <c r="F34" s="103"/>
      <c r="G34" s="103"/>
      <c r="H34" s="103"/>
      <c r="I34" s="103"/>
      <c r="L34" s="2"/>
    </row>
    <row r="35" spans="2:12" s="1" customFormat="1" ht="13.5" customHeight="1">
      <c r="B35" s="103"/>
      <c r="C35" s="103"/>
      <c r="D35" s="103"/>
      <c r="E35" s="103"/>
      <c r="F35" s="103"/>
      <c r="G35" s="103"/>
      <c r="H35" s="103"/>
      <c r="I35" s="103"/>
      <c r="L35" s="2"/>
    </row>
    <row r="36" spans="2:12" s="1" customFormat="1" ht="13.5" customHeight="1">
      <c r="B36" s="103"/>
      <c r="C36" s="103"/>
      <c r="D36" s="103"/>
      <c r="E36" s="103"/>
      <c r="F36" s="103"/>
      <c r="G36" s="103"/>
      <c r="H36" s="103"/>
      <c r="I36" s="103"/>
      <c r="L36" s="2"/>
    </row>
    <row r="37" s="1" customFormat="1" ht="15.75"/>
    <row r="38" s="1" customFormat="1" ht="15.75"/>
  </sheetData>
  <mergeCells count="22">
    <mergeCell ref="B22:F22"/>
    <mergeCell ref="A10:D10"/>
    <mergeCell ref="A12:D12"/>
    <mergeCell ref="A14:A17"/>
    <mergeCell ref="A19:B20"/>
    <mergeCell ref="E19:G20"/>
    <mergeCell ref="E3:H3"/>
    <mergeCell ref="B3:D3"/>
    <mergeCell ref="E4:H4"/>
    <mergeCell ref="E5:H5"/>
    <mergeCell ref="A4:B4"/>
    <mergeCell ref="A5:B5"/>
    <mergeCell ref="H19:H20"/>
    <mergeCell ref="A6:B6"/>
    <mergeCell ref="A11:D11"/>
    <mergeCell ref="B33:I36"/>
    <mergeCell ref="B23:F23"/>
    <mergeCell ref="F7:G7"/>
    <mergeCell ref="A8:D8"/>
    <mergeCell ref="B25:I28"/>
    <mergeCell ref="B29:I32"/>
    <mergeCell ref="A9:D9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A4">
      <selection activeCell="D15" sqref="D15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3" width="11.7109375" style="12" customWidth="1"/>
    <col min="4" max="4" width="14.57421875" style="12" customWidth="1"/>
    <col min="5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4</v>
      </c>
    </row>
    <row r="3" spans="1:10" s="23" customFormat="1" ht="13.5" customHeight="1">
      <c r="A3" s="23" t="s">
        <v>0</v>
      </c>
      <c r="B3" s="101" t="s">
        <v>21</v>
      </c>
      <c r="C3" s="101"/>
      <c r="D3" s="101"/>
      <c r="E3" s="102" t="s">
        <v>25</v>
      </c>
      <c r="F3" s="102"/>
      <c r="G3" s="102"/>
      <c r="H3" s="102"/>
      <c r="I3" s="27">
        <f>SUM(G9:G10)</f>
        <v>1</v>
      </c>
      <c r="J3" s="28"/>
    </row>
    <row r="4" spans="1:10" s="23" customFormat="1" ht="13.5" customHeight="1">
      <c r="A4" s="100" t="s">
        <v>55</v>
      </c>
      <c r="B4" s="100"/>
      <c r="C4" s="30">
        <v>38109</v>
      </c>
      <c r="E4" s="102" t="s">
        <v>26</v>
      </c>
      <c r="F4" s="102"/>
      <c r="G4" s="102"/>
      <c r="H4" s="102"/>
      <c r="I4" s="27">
        <v>0.15</v>
      </c>
      <c r="J4" s="28"/>
    </row>
    <row r="5" spans="1:10" s="23" customFormat="1" ht="13.5" customHeight="1">
      <c r="A5" s="100" t="s">
        <v>56</v>
      </c>
      <c r="B5" s="100"/>
      <c r="C5" s="30">
        <v>38109</v>
      </c>
      <c r="E5" s="102" t="s">
        <v>36</v>
      </c>
      <c r="F5" s="102"/>
      <c r="G5" s="102"/>
      <c r="H5" s="102"/>
      <c r="I5" s="27">
        <f>I3*I4</f>
        <v>0.15</v>
      </c>
      <c r="J5" s="28"/>
    </row>
    <row r="6" spans="1:10" s="23" customFormat="1" ht="13.5" customHeight="1">
      <c r="A6" s="100" t="s">
        <v>30</v>
      </c>
      <c r="B6" s="100"/>
      <c r="C6" s="23">
        <f>DAYS360(C4,C5)</f>
        <v>0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5.75" customHeight="1">
      <c r="E7" s="26"/>
      <c r="F7" s="105" t="s">
        <v>22</v>
      </c>
      <c r="G7" s="105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16" t="s">
        <v>40</v>
      </c>
      <c r="B9" s="116"/>
      <c r="C9" s="116"/>
      <c r="D9" s="116"/>
      <c r="E9" s="35">
        <v>1</v>
      </c>
      <c r="F9" s="35">
        <v>0.3</v>
      </c>
      <c r="G9" s="36">
        <f>E9*F9</f>
        <v>0.3</v>
      </c>
      <c r="H9" s="80"/>
      <c r="I9" s="80"/>
      <c r="J9" s="28"/>
    </row>
    <row r="10" spans="1:10" s="23" customFormat="1" ht="24.75" customHeight="1">
      <c r="A10" s="107" t="s">
        <v>32</v>
      </c>
      <c r="B10" s="107"/>
      <c r="C10" s="107"/>
      <c r="D10" s="107"/>
      <c r="E10" s="79" t="s">
        <v>43</v>
      </c>
      <c r="F10" s="35">
        <v>0.7</v>
      </c>
      <c r="G10" s="36">
        <f>IF(E10="si",1,0)*F10</f>
        <v>0.7</v>
      </c>
      <c r="H10" s="80"/>
      <c r="I10" s="80"/>
      <c r="J10" s="28"/>
    </row>
    <row r="11" spans="1:10" s="42" customFormat="1" ht="21.75" customHeight="1">
      <c r="A11" s="39"/>
      <c r="B11" s="39"/>
      <c r="C11" s="39"/>
      <c r="D11" s="39"/>
      <c r="E11" s="65"/>
      <c r="G11" s="43"/>
      <c r="H11" s="44"/>
      <c r="I11" s="43"/>
      <c r="J11" s="43"/>
    </row>
    <row r="12" spans="1:9" s="42" customFormat="1" ht="15" customHeight="1">
      <c r="A12" s="115" t="s">
        <v>38</v>
      </c>
      <c r="B12" s="16" t="s">
        <v>59</v>
      </c>
      <c r="C12" s="16">
        <v>1</v>
      </c>
      <c r="D12" s="16">
        <v>2</v>
      </c>
      <c r="E12" s="66">
        <v>3</v>
      </c>
      <c r="F12" s="47"/>
      <c r="G12" s="47"/>
      <c r="H12" s="47"/>
      <c r="I12" s="15"/>
    </row>
    <row r="13" spans="1:9" s="42" customFormat="1" ht="12.75" customHeight="1">
      <c r="A13" s="115"/>
      <c r="B13" s="48" t="s">
        <v>3</v>
      </c>
      <c r="C13" s="49">
        <f>MS1!I4</f>
        <v>0.2</v>
      </c>
      <c r="D13" s="49">
        <f>MS2!I4</f>
        <v>0.2</v>
      </c>
      <c r="E13" s="49">
        <f>MS3!I4</f>
        <v>0.2</v>
      </c>
      <c r="F13" s="50"/>
      <c r="G13" s="50"/>
      <c r="H13" s="50"/>
      <c r="I13" s="51"/>
    </row>
    <row r="14" spans="1:9" s="42" customFormat="1" ht="12.75" customHeight="1">
      <c r="A14" s="115"/>
      <c r="B14" s="48" t="s">
        <v>60</v>
      </c>
      <c r="C14" s="49">
        <v>1</v>
      </c>
      <c r="D14" s="49">
        <v>1</v>
      </c>
      <c r="E14" s="49">
        <v>0.87</v>
      </c>
      <c r="F14" s="50"/>
      <c r="G14" s="50"/>
      <c r="H14" s="50"/>
      <c r="I14" s="51"/>
    </row>
    <row r="15" spans="1:9" s="42" customFormat="1" ht="13.5" customHeight="1">
      <c r="A15" s="115"/>
      <c r="B15" s="52" t="s">
        <v>61</v>
      </c>
      <c r="C15" s="53">
        <f>MS2!C17</f>
        <v>37975</v>
      </c>
      <c r="D15" s="53">
        <f>MS3!D17</f>
        <v>38016</v>
      </c>
      <c r="E15" s="53">
        <v>38087</v>
      </c>
      <c r="F15" s="54"/>
      <c r="G15" s="54"/>
      <c r="H15" s="54"/>
      <c r="I15" s="51"/>
    </row>
    <row r="16" spans="1:9" s="42" customFormat="1" ht="13.5" customHeight="1">
      <c r="A16" s="15"/>
      <c r="B16" s="55"/>
      <c r="C16" s="54"/>
      <c r="D16" s="54"/>
      <c r="E16" s="54"/>
      <c r="F16" s="54"/>
      <c r="G16" s="54"/>
      <c r="H16" s="54"/>
      <c r="I16" s="51"/>
    </row>
    <row r="17" spans="1:8" s="23" customFormat="1" ht="13.5" customHeight="1">
      <c r="A17" s="92" t="s">
        <v>37</v>
      </c>
      <c r="B17" s="93"/>
      <c r="C17" s="56" t="s">
        <v>63</v>
      </c>
      <c r="D17" s="36">
        <f>C14*C13+D14*D13+E14*E13+I5</f>
        <v>0.7240000000000001</v>
      </c>
      <c r="E17" s="82" t="s">
        <v>64</v>
      </c>
      <c r="F17" s="83"/>
      <c r="G17" s="84"/>
      <c r="H17" s="98">
        <f>(D18-D17)/D18</f>
        <v>0.03466666666666669</v>
      </c>
    </row>
    <row r="18" spans="1:8" s="23" customFormat="1" ht="13.5" customHeight="1">
      <c r="A18" s="94"/>
      <c r="B18" s="81"/>
      <c r="C18" s="56" t="s">
        <v>62</v>
      </c>
      <c r="D18" s="36">
        <f>MS1!I4+MS2!I4+MS3!I4+MS4!I4</f>
        <v>0.7500000000000001</v>
      </c>
      <c r="E18" s="95"/>
      <c r="F18" s="96"/>
      <c r="G18" s="97"/>
      <c r="H18" s="99"/>
    </row>
    <row r="19" spans="1:8" s="23" customFormat="1" ht="13.5" customHeight="1">
      <c r="A19" s="17"/>
      <c r="B19" s="17"/>
      <c r="C19" s="17"/>
      <c r="D19" s="43"/>
      <c r="E19" s="18"/>
      <c r="F19" s="18"/>
      <c r="G19" s="18"/>
      <c r="H19" s="19"/>
    </row>
    <row r="20" spans="1:6" s="23" customFormat="1" ht="13.5" customHeight="1">
      <c r="A20" s="23" t="s">
        <v>7</v>
      </c>
      <c r="B20" s="100"/>
      <c r="C20" s="100"/>
      <c r="D20" s="100"/>
      <c r="E20" s="100"/>
      <c r="F20" s="100"/>
    </row>
    <row r="21" spans="1:12" s="23" customFormat="1" ht="13.5" customHeight="1">
      <c r="A21" s="23" t="s">
        <v>8</v>
      </c>
      <c r="B21" s="100"/>
      <c r="C21" s="100"/>
      <c r="D21" s="100"/>
      <c r="E21" s="100"/>
      <c r="F21" s="100"/>
      <c r="L21" s="32"/>
    </row>
    <row r="22" spans="1:12" s="1" customFormat="1" ht="13.5" customHeight="1">
      <c r="A22" s="1" t="s">
        <v>9</v>
      </c>
      <c r="B22" s="103"/>
      <c r="C22" s="103"/>
      <c r="D22" s="103"/>
      <c r="E22" s="103"/>
      <c r="F22" s="103"/>
      <c r="G22" s="103"/>
      <c r="H22" s="103"/>
      <c r="I22" s="103"/>
      <c r="L22" s="2"/>
    </row>
    <row r="23" spans="2:12" s="1" customFormat="1" ht="13.5" customHeight="1">
      <c r="B23" s="103"/>
      <c r="C23" s="103"/>
      <c r="D23" s="103"/>
      <c r="E23" s="103"/>
      <c r="F23" s="103"/>
      <c r="G23" s="103"/>
      <c r="H23" s="103"/>
      <c r="I23" s="103"/>
      <c r="L23" s="2"/>
    </row>
    <row r="24" spans="2:12" s="1" customFormat="1" ht="13.5" customHeight="1">
      <c r="B24" s="103"/>
      <c r="C24" s="103"/>
      <c r="D24" s="103"/>
      <c r="E24" s="103"/>
      <c r="F24" s="103"/>
      <c r="G24" s="103"/>
      <c r="H24" s="103"/>
      <c r="I24" s="103"/>
      <c r="L24" s="2"/>
    </row>
    <row r="25" spans="2:12" s="1" customFormat="1" ht="13.5" customHeight="1">
      <c r="B25" s="103"/>
      <c r="C25" s="103"/>
      <c r="D25" s="103"/>
      <c r="E25" s="103"/>
      <c r="F25" s="103"/>
      <c r="G25" s="103"/>
      <c r="H25" s="103"/>
      <c r="I25" s="103"/>
      <c r="L25" s="2"/>
    </row>
    <row r="26" spans="1:12" s="1" customFormat="1" ht="13.5" customHeight="1">
      <c r="A26" s="1" t="s">
        <v>10</v>
      </c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2:12" s="1" customFormat="1" ht="13.5" customHeight="1">
      <c r="B29" s="103"/>
      <c r="C29" s="103"/>
      <c r="D29" s="103"/>
      <c r="E29" s="103"/>
      <c r="F29" s="103"/>
      <c r="G29" s="103"/>
      <c r="H29" s="103"/>
      <c r="I29" s="103"/>
      <c r="L29" s="2"/>
    </row>
    <row r="30" spans="1:12" s="1" customFormat="1" ht="13.5" customHeight="1">
      <c r="A30" s="1" t="s">
        <v>11</v>
      </c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2:12" s="1" customFormat="1" ht="13.5" customHeight="1">
      <c r="B33" s="103"/>
      <c r="C33" s="103"/>
      <c r="D33" s="103"/>
      <c r="E33" s="103"/>
      <c r="F33" s="103"/>
      <c r="G33" s="103"/>
      <c r="H33" s="103"/>
      <c r="I33" s="103"/>
      <c r="L33" s="2"/>
    </row>
  </sheetData>
  <mergeCells count="20">
    <mergeCell ref="B30:I33"/>
    <mergeCell ref="A10:D10"/>
    <mergeCell ref="E3:H3"/>
    <mergeCell ref="E4:H4"/>
    <mergeCell ref="E5:H5"/>
    <mergeCell ref="A9:D9"/>
    <mergeCell ref="F7:G7"/>
    <mergeCell ref="B22:I25"/>
    <mergeCell ref="B20:F20"/>
    <mergeCell ref="B21:F21"/>
    <mergeCell ref="E17:G18"/>
    <mergeCell ref="H17:H18"/>
    <mergeCell ref="B3:D3"/>
    <mergeCell ref="B26:I29"/>
    <mergeCell ref="A4:B4"/>
    <mergeCell ref="A5:B5"/>
    <mergeCell ref="A8:D8"/>
    <mergeCell ref="A6:B6"/>
    <mergeCell ref="A12:A15"/>
    <mergeCell ref="A17:B18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 topLeftCell="C1">
      <selection activeCell="D17" sqref="D17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5</v>
      </c>
    </row>
    <row r="3" spans="1:10" s="23" customFormat="1" ht="13.5" customHeight="1">
      <c r="A3" s="23" t="s">
        <v>0</v>
      </c>
      <c r="B3" s="101" t="s">
        <v>4</v>
      </c>
      <c r="C3" s="101"/>
      <c r="D3" s="101"/>
      <c r="E3" s="102" t="s">
        <v>25</v>
      </c>
      <c r="F3" s="102"/>
      <c r="G3" s="102"/>
      <c r="H3" s="102"/>
      <c r="I3" s="27">
        <f>SUM(G9:G20)</f>
        <v>1</v>
      </c>
      <c r="J3" s="28"/>
    </row>
    <row r="4" spans="1:10" s="23" customFormat="1" ht="13.5" customHeight="1">
      <c r="A4" s="100" t="s">
        <v>55</v>
      </c>
      <c r="B4" s="100"/>
      <c r="C4" s="30">
        <v>38169</v>
      </c>
      <c r="E4" s="102" t="s">
        <v>26</v>
      </c>
      <c r="F4" s="102"/>
      <c r="G4" s="102"/>
      <c r="H4" s="102"/>
      <c r="I4" s="27">
        <v>0.1</v>
      </c>
      <c r="J4" s="28"/>
    </row>
    <row r="5" spans="1:10" s="23" customFormat="1" ht="13.5" customHeight="1">
      <c r="A5" s="100" t="s">
        <v>56</v>
      </c>
      <c r="B5" s="100"/>
      <c r="C5" s="30">
        <v>38169</v>
      </c>
      <c r="E5" s="102" t="s">
        <v>36</v>
      </c>
      <c r="F5" s="102"/>
      <c r="G5" s="102"/>
      <c r="H5" s="102"/>
      <c r="I5" s="27">
        <f>I3*I4</f>
        <v>0.1</v>
      </c>
      <c r="J5" s="28"/>
    </row>
    <row r="6" spans="1:10" s="23" customFormat="1" ht="13.5" customHeight="1">
      <c r="A6" s="100" t="s">
        <v>30</v>
      </c>
      <c r="B6" s="100"/>
      <c r="C6" s="23">
        <f>DAYS360(C4,C5)</f>
        <v>0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5.75" customHeight="1">
      <c r="E7" s="26"/>
      <c r="F7" s="105" t="s">
        <v>22</v>
      </c>
      <c r="G7" s="105"/>
    </row>
    <row r="8" spans="1:9" s="25" customFormat="1" ht="1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16" t="s">
        <v>48</v>
      </c>
      <c r="B9" s="116"/>
      <c r="C9" s="116"/>
      <c r="D9" s="116"/>
      <c r="E9" s="35">
        <v>1</v>
      </c>
      <c r="F9" s="35">
        <v>0.2</v>
      </c>
      <c r="G9" s="36">
        <f>E9*F9</f>
        <v>0.2</v>
      </c>
      <c r="H9" s="80"/>
      <c r="I9" s="80"/>
      <c r="J9" s="28"/>
    </row>
    <row r="10" spans="1:10" s="23" customFormat="1" ht="24.75" customHeight="1">
      <c r="A10" s="125" t="s">
        <v>33</v>
      </c>
      <c r="B10" s="125"/>
      <c r="C10" s="125"/>
      <c r="D10" s="125"/>
      <c r="E10" s="35">
        <v>1</v>
      </c>
      <c r="F10" s="35">
        <v>0.2</v>
      </c>
      <c r="G10" s="36">
        <f>E10*F10</f>
        <v>0.2</v>
      </c>
      <c r="H10" s="80"/>
      <c r="I10" s="80"/>
      <c r="J10" s="28"/>
    </row>
    <row r="11" spans="1:10" s="23" customFormat="1" ht="24.75" customHeight="1">
      <c r="A11" s="114" t="s">
        <v>34</v>
      </c>
      <c r="B11" s="114"/>
      <c r="C11" s="114"/>
      <c r="D11" s="114"/>
      <c r="E11" s="35" t="s">
        <v>43</v>
      </c>
      <c r="F11" s="35">
        <v>0.2</v>
      </c>
      <c r="G11" s="36">
        <f>IF(E11="si",1,0)*F11</f>
        <v>0.2</v>
      </c>
      <c r="H11" s="80"/>
      <c r="I11" s="80"/>
      <c r="J11" s="28"/>
    </row>
    <row r="12" spans="1:10" s="23" customFormat="1" ht="24.75" customHeight="1">
      <c r="A12" s="114" t="s">
        <v>4</v>
      </c>
      <c r="B12" s="114"/>
      <c r="C12" s="114"/>
      <c r="D12" s="114"/>
      <c r="E12" s="70" t="s">
        <v>43</v>
      </c>
      <c r="F12" s="35">
        <v>0.4</v>
      </c>
      <c r="G12" s="36">
        <f>IF(E12="si",1,0)*F12</f>
        <v>0.4</v>
      </c>
      <c r="H12" s="80"/>
      <c r="I12" s="80"/>
      <c r="J12" s="28"/>
    </row>
    <row r="13" spans="1:10" s="23" customFormat="1" ht="17.25" customHeight="1">
      <c r="A13" s="71"/>
      <c r="B13" s="71"/>
      <c r="C13" s="71"/>
      <c r="D13" s="71"/>
      <c r="E13" s="41"/>
      <c r="F13" s="41"/>
      <c r="G13" s="69"/>
      <c r="H13" s="43"/>
      <c r="I13" s="43"/>
      <c r="J13" s="28"/>
    </row>
    <row r="14" spans="1:9" s="42" customFormat="1" ht="15" customHeight="1">
      <c r="A14" s="115" t="s">
        <v>38</v>
      </c>
      <c r="B14" s="16" t="s">
        <v>59</v>
      </c>
      <c r="C14" s="16">
        <v>1</v>
      </c>
      <c r="D14" s="16">
        <v>2</v>
      </c>
      <c r="E14" s="66">
        <v>3</v>
      </c>
      <c r="F14" s="66">
        <v>4</v>
      </c>
      <c r="G14" s="47"/>
      <c r="H14" s="47"/>
      <c r="I14" s="15"/>
    </row>
    <row r="15" spans="1:9" s="42" customFormat="1" ht="12.75" customHeight="1">
      <c r="A15" s="115"/>
      <c r="B15" s="48" t="s">
        <v>3</v>
      </c>
      <c r="C15" s="49">
        <f>MS1!I4</f>
        <v>0.2</v>
      </c>
      <c r="D15" s="49">
        <f>MS2!I4</f>
        <v>0.2</v>
      </c>
      <c r="E15" s="49">
        <f>MS3!I4</f>
        <v>0.2</v>
      </c>
      <c r="F15" s="49">
        <f>MS4!I4</f>
        <v>0.15</v>
      </c>
      <c r="G15" s="50"/>
      <c r="H15" s="50"/>
      <c r="I15" s="51"/>
    </row>
    <row r="16" spans="1:9" s="42" customFormat="1" ht="12.75" customHeight="1">
      <c r="A16" s="115"/>
      <c r="B16" s="48" t="s">
        <v>60</v>
      </c>
      <c r="C16" s="49">
        <v>1</v>
      </c>
      <c r="D16" s="49">
        <v>1</v>
      </c>
      <c r="E16" s="49">
        <v>1</v>
      </c>
      <c r="F16" s="49">
        <v>1</v>
      </c>
      <c r="G16" s="50"/>
      <c r="H16" s="50"/>
      <c r="I16" s="51"/>
    </row>
    <row r="17" spans="1:9" s="42" customFormat="1" ht="13.5" customHeight="1">
      <c r="A17" s="115"/>
      <c r="B17" s="52" t="s">
        <v>61</v>
      </c>
      <c r="C17" s="53">
        <f>MS2!C17</f>
        <v>37975</v>
      </c>
      <c r="D17" s="53">
        <f>MS3!D17</f>
        <v>38016</v>
      </c>
      <c r="E17" s="53">
        <f>MS4!E15</f>
        <v>38087</v>
      </c>
      <c r="F17" s="53">
        <v>38109</v>
      </c>
      <c r="G17" s="54"/>
      <c r="H17" s="54"/>
      <c r="I17" s="51"/>
    </row>
    <row r="18" spans="1:9" s="42" customFormat="1" ht="13.5" customHeight="1">
      <c r="A18" s="15"/>
      <c r="B18" s="55"/>
      <c r="C18" s="54"/>
      <c r="D18" s="54"/>
      <c r="E18" s="54"/>
      <c r="F18" s="54"/>
      <c r="G18" s="54"/>
      <c r="H18" s="54"/>
      <c r="I18" s="51"/>
    </row>
    <row r="19" spans="1:8" s="23" customFormat="1" ht="13.5" customHeight="1">
      <c r="A19" s="92" t="s">
        <v>37</v>
      </c>
      <c r="B19" s="93"/>
      <c r="C19" s="56" t="s">
        <v>63</v>
      </c>
      <c r="D19" s="36">
        <f>C15*C16+D15*D16+E15*E16+F15*F16+I5</f>
        <v>0.8500000000000001</v>
      </c>
      <c r="E19" s="82" t="s">
        <v>64</v>
      </c>
      <c r="F19" s="83"/>
      <c r="G19" s="84"/>
      <c r="H19" s="98">
        <f>(D20-D19)/D20</f>
        <v>0</v>
      </c>
    </row>
    <row r="20" spans="1:8" s="23" customFormat="1" ht="13.5" customHeight="1">
      <c r="A20" s="94"/>
      <c r="B20" s="81"/>
      <c r="C20" s="56" t="s">
        <v>62</v>
      </c>
      <c r="D20" s="36">
        <f>MS1!I4+MS2!I4+MS3!I4+MS4!I4+MS5!I4</f>
        <v>0.8500000000000001</v>
      </c>
      <c r="E20" s="95"/>
      <c r="F20" s="96"/>
      <c r="G20" s="97"/>
      <c r="H20" s="99"/>
    </row>
    <row r="21" s="23" customFormat="1" ht="13.5" customHeight="1">
      <c r="E21" s="63"/>
    </row>
    <row r="22" s="23" customFormat="1" ht="13.5" customHeight="1">
      <c r="E22" s="33"/>
    </row>
    <row r="23" spans="1:6" s="1" customFormat="1" ht="13.5" customHeight="1">
      <c r="A23" s="1" t="s">
        <v>7</v>
      </c>
      <c r="B23" s="126"/>
      <c r="C23" s="126"/>
      <c r="D23" s="126"/>
      <c r="E23" s="126"/>
      <c r="F23" s="126"/>
    </row>
    <row r="24" spans="1:12" s="1" customFormat="1" ht="13.5" customHeight="1">
      <c r="A24" s="1" t="s">
        <v>8</v>
      </c>
      <c r="B24" s="127"/>
      <c r="C24" s="127"/>
      <c r="D24" s="127"/>
      <c r="E24" s="127"/>
      <c r="F24" s="127"/>
      <c r="L24" s="2"/>
    </row>
    <row r="25" spans="1:12" s="1" customFormat="1" ht="13.5" customHeight="1">
      <c r="A25" s="1" t="s">
        <v>9</v>
      </c>
      <c r="B25" s="103"/>
      <c r="C25" s="103"/>
      <c r="D25" s="103"/>
      <c r="E25" s="103"/>
      <c r="F25" s="103"/>
      <c r="G25" s="103"/>
      <c r="H25" s="103"/>
      <c r="I25" s="103"/>
      <c r="L25" s="2"/>
    </row>
    <row r="26" spans="2:12" s="1" customFormat="1" ht="13.5" customHeight="1"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1:12" s="1" customFormat="1" ht="13.5" customHeight="1">
      <c r="A29" s="1" t="s">
        <v>10</v>
      </c>
      <c r="B29" s="103"/>
      <c r="C29" s="103"/>
      <c r="D29" s="103"/>
      <c r="E29" s="103"/>
      <c r="F29" s="103"/>
      <c r="G29" s="103"/>
      <c r="H29" s="103"/>
      <c r="I29" s="103"/>
      <c r="L29" s="2"/>
    </row>
    <row r="30" spans="2:12" s="1" customFormat="1" ht="13.5" customHeight="1"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1:12" s="1" customFormat="1" ht="13.5" customHeight="1">
      <c r="A33" s="1" t="s">
        <v>11</v>
      </c>
      <c r="B33" s="103"/>
      <c r="C33" s="103"/>
      <c r="D33" s="103"/>
      <c r="E33" s="103"/>
      <c r="F33" s="103"/>
      <c r="G33" s="103"/>
      <c r="H33" s="103"/>
      <c r="I33" s="103"/>
      <c r="L33" s="2"/>
    </row>
    <row r="34" spans="2:12" s="1" customFormat="1" ht="13.5" customHeight="1">
      <c r="B34" s="103"/>
      <c r="C34" s="103"/>
      <c r="D34" s="103"/>
      <c r="E34" s="103"/>
      <c r="F34" s="103"/>
      <c r="G34" s="103"/>
      <c r="H34" s="103"/>
      <c r="I34" s="103"/>
      <c r="L34" s="2"/>
    </row>
    <row r="35" spans="2:12" s="1" customFormat="1" ht="13.5" customHeight="1">
      <c r="B35" s="103"/>
      <c r="C35" s="103"/>
      <c r="D35" s="103"/>
      <c r="E35" s="103"/>
      <c r="F35" s="103"/>
      <c r="G35" s="103"/>
      <c r="H35" s="103"/>
      <c r="I35" s="103"/>
      <c r="L35" s="2"/>
    </row>
    <row r="36" spans="2:12" s="1" customFormat="1" ht="13.5" customHeight="1">
      <c r="B36" s="103"/>
      <c r="C36" s="103"/>
      <c r="D36" s="103"/>
      <c r="E36" s="103"/>
      <c r="F36" s="103"/>
      <c r="G36" s="103"/>
      <c r="H36" s="103"/>
      <c r="I36" s="103"/>
      <c r="L36" s="2"/>
    </row>
    <row r="37" s="1" customFormat="1" ht="15.75"/>
    <row r="38" s="1" customFormat="1" ht="15.75"/>
  </sheetData>
  <mergeCells count="22">
    <mergeCell ref="E19:G20"/>
    <mergeCell ref="H19:H20"/>
    <mergeCell ref="B24:F24"/>
    <mergeCell ref="B25:I28"/>
    <mergeCell ref="B29:I32"/>
    <mergeCell ref="B33:I36"/>
    <mergeCell ref="B3:D3"/>
    <mergeCell ref="B23:F23"/>
    <mergeCell ref="A11:D11"/>
    <mergeCell ref="E3:H3"/>
    <mergeCell ref="E4:H4"/>
    <mergeCell ref="E5:H5"/>
    <mergeCell ref="A12:D12"/>
    <mergeCell ref="F7:G7"/>
    <mergeCell ref="A4:B4"/>
    <mergeCell ref="A5:B5"/>
    <mergeCell ref="A6:B6"/>
    <mergeCell ref="A8:D8"/>
    <mergeCell ref="A14:A17"/>
    <mergeCell ref="A19:B20"/>
    <mergeCell ref="A9:D9"/>
    <mergeCell ref="A10:D10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workbookViewId="0" topLeftCell="C1">
      <selection activeCell="D17" sqref="D17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6</v>
      </c>
    </row>
    <row r="3" spans="1:10" s="23" customFormat="1" ht="13.5" customHeight="1">
      <c r="A3" s="23" t="s">
        <v>0</v>
      </c>
      <c r="B3" s="101" t="s">
        <v>20</v>
      </c>
      <c r="C3" s="101"/>
      <c r="D3" s="101"/>
      <c r="E3" s="102" t="s">
        <v>25</v>
      </c>
      <c r="F3" s="102"/>
      <c r="G3" s="102"/>
      <c r="H3" s="102"/>
      <c r="I3" s="27">
        <f>SUM(G9:G12)</f>
        <v>1</v>
      </c>
      <c r="J3" s="28"/>
    </row>
    <row r="4" spans="1:10" s="23" customFormat="1" ht="13.5" customHeight="1">
      <c r="A4" s="100" t="s">
        <v>55</v>
      </c>
      <c r="B4" s="100"/>
      <c r="C4" s="30">
        <v>38199</v>
      </c>
      <c r="E4" s="102" t="s">
        <v>26</v>
      </c>
      <c r="F4" s="102"/>
      <c r="G4" s="102"/>
      <c r="H4" s="102"/>
      <c r="I4" s="27">
        <v>0.08</v>
      </c>
      <c r="J4" s="28"/>
    </row>
    <row r="5" spans="1:10" s="23" customFormat="1" ht="13.5" customHeight="1">
      <c r="A5" s="100" t="s">
        <v>56</v>
      </c>
      <c r="B5" s="100"/>
      <c r="C5" s="30">
        <v>38199</v>
      </c>
      <c r="E5" s="102" t="s">
        <v>36</v>
      </c>
      <c r="F5" s="102"/>
      <c r="G5" s="102"/>
      <c r="H5" s="102"/>
      <c r="I5" s="27">
        <f>I3*I4</f>
        <v>0.08</v>
      </c>
      <c r="J5" s="28"/>
    </row>
    <row r="6" spans="1:10" s="23" customFormat="1" ht="13.5" customHeight="1">
      <c r="A6" s="100" t="s">
        <v>30</v>
      </c>
      <c r="B6" s="100"/>
      <c r="C6" s="23">
        <f>DAYS360(C4,C5)</f>
        <v>0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5.75" customHeight="1">
      <c r="E7" s="26"/>
      <c r="F7" s="105" t="s">
        <v>22</v>
      </c>
      <c r="G7" s="105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14" t="s">
        <v>6</v>
      </c>
      <c r="B9" s="114"/>
      <c r="C9" s="114"/>
      <c r="D9" s="114"/>
      <c r="E9" s="35" t="s">
        <v>43</v>
      </c>
      <c r="F9" s="35">
        <v>0.4</v>
      </c>
      <c r="G9" s="36">
        <f>IF(E9="si",1,0)*F9</f>
        <v>0.4</v>
      </c>
      <c r="H9" s="80"/>
      <c r="I9" s="80"/>
      <c r="J9" s="28"/>
    </row>
    <row r="10" spans="1:10" s="23" customFormat="1" ht="24.75" customHeight="1">
      <c r="A10" s="114" t="s">
        <v>35</v>
      </c>
      <c r="B10" s="114"/>
      <c r="C10" s="114"/>
      <c r="D10" s="114"/>
      <c r="E10" s="35" t="s">
        <v>43</v>
      </c>
      <c r="F10" s="35">
        <v>0.2</v>
      </c>
      <c r="G10" s="36">
        <f>IF(E10="si",1,0)*F10</f>
        <v>0.2</v>
      </c>
      <c r="H10" s="80"/>
      <c r="I10" s="80"/>
      <c r="J10" s="28"/>
    </row>
    <row r="11" spans="1:10" s="23" customFormat="1" ht="24.75" customHeight="1">
      <c r="A11" s="128" t="s">
        <v>49</v>
      </c>
      <c r="B11" s="129"/>
      <c r="C11" s="129"/>
      <c r="D11" s="130"/>
      <c r="E11" s="35">
        <v>1</v>
      </c>
      <c r="F11" s="35">
        <v>0.1</v>
      </c>
      <c r="G11" s="36">
        <f>E11*F11</f>
        <v>0.1</v>
      </c>
      <c r="H11" s="80"/>
      <c r="I11" s="80"/>
      <c r="J11" s="28"/>
    </row>
    <row r="12" spans="1:10" s="23" customFormat="1" ht="24.75" customHeight="1">
      <c r="A12" s="114" t="s">
        <v>2</v>
      </c>
      <c r="B12" s="114"/>
      <c r="C12" s="114"/>
      <c r="D12" s="114"/>
      <c r="E12" s="35" t="s">
        <v>43</v>
      </c>
      <c r="F12" s="35">
        <v>0.3</v>
      </c>
      <c r="G12" s="36">
        <f>IF(E12="si",1,0)*F12</f>
        <v>0.3</v>
      </c>
      <c r="H12" s="80"/>
      <c r="I12" s="80"/>
      <c r="J12" s="28"/>
    </row>
    <row r="13" spans="1:10" s="23" customFormat="1" ht="17.25" customHeight="1">
      <c r="A13" s="71"/>
      <c r="B13" s="71"/>
      <c r="C13" s="71"/>
      <c r="D13" s="71"/>
      <c r="E13" s="41"/>
      <c r="F13" s="41"/>
      <c r="G13" s="69"/>
      <c r="H13" s="43"/>
      <c r="I13" s="43"/>
      <c r="J13" s="28"/>
    </row>
    <row r="14" spans="1:9" s="42" customFormat="1" ht="15" customHeight="1">
      <c r="A14" s="115" t="s">
        <v>38</v>
      </c>
      <c r="B14" s="16" t="s">
        <v>59</v>
      </c>
      <c r="C14" s="16">
        <v>1</v>
      </c>
      <c r="D14" s="16">
        <v>2</v>
      </c>
      <c r="E14" s="66">
        <v>3</v>
      </c>
      <c r="F14" s="66">
        <v>4</v>
      </c>
      <c r="G14" s="66">
        <v>5</v>
      </c>
      <c r="H14" s="47"/>
      <c r="I14" s="15"/>
    </row>
    <row r="15" spans="1:9" s="42" customFormat="1" ht="12.75" customHeight="1">
      <c r="A15" s="115"/>
      <c r="B15" s="48" t="s">
        <v>3</v>
      </c>
      <c r="C15" s="49">
        <f>MS1!I4</f>
        <v>0.2</v>
      </c>
      <c r="D15" s="49">
        <f>MS2!I4</f>
        <v>0.2</v>
      </c>
      <c r="E15" s="49">
        <f>MS3!I4</f>
        <v>0.2</v>
      </c>
      <c r="F15" s="49">
        <f>MS4!I4</f>
        <v>0.15</v>
      </c>
      <c r="G15" s="49">
        <f>MS5!I4</f>
        <v>0.1</v>
      </c>
      <c r="H15" s="50"/>
      <c r="I15" s="51"/>
    </row>
    <row r="16" spans="1:9" s="42" customFormat="1" ht="12.75" customHeight="1">
      <c r="A16" s="115"/>
      <c r="B16" s="48" t="s">
        <v>60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50"/>
      <c r="I16" s="51"/>
    </row>
    <row r="17" spans="1:9" s="42" customFormat="1" ht="13.5" customHeight="1">
      <c r="A17" s="115"/>
      <c r="B17" s="52" t="s">
        <v>61</v>
      </c>
      <c r="C17" s="53">
        <f>MS2!C17</f>
        <v>37975</v>
      </c>
      <c r="D17" s="53">
        <f>MS3!D17</f>
        <v>38016</v>
      </c>
      <c r="E17" s="53">
        <f>MS4!E15</f>
        <v>38087</v>
      </c>
      <c r="F17" s="53">
        <f>MS5!F17</f>
        <v>38109</v>
      </c>
      <c r="G17" s="53">
        <v>38169</v>
      </c>
      <c r="H17" s="54"/>
      <c r="I17" s="51"/>
    </row>
    <row r="18" spans="1:9" s="42" customFormat="1" ht="13.5" customHeight="1">
      <c r="A18" s="15"/>
      <c r="B18" s="55"/>
      <c r="C18" s="54"/>
      <c r="D18" s="54"/>
      <c r="E18" s="54"/>
      <c r="F18" s="54"/>
      <c r="G18" s="54"/>
      <c r="H18" s="54"/>
      <c r="I18" s="51"/>
    </row>
    <row r="19" spans="1:8" s="23" customFormat="1" ht="13.5" customHeight="1">
      <c r="A19" s="92" t="s">
        <v>37</v>
      </c>
      <c r="B19" s="93"/>
      <c r="C19" s="56" t="s">
        <v>63</v>
      </c>
      <c r="D19" s="36">
        <f>C15*C16+D15*D16+E15*E16+F15*F16+I5+G15*G16</f>
        <v>0.93</v>
      </c>
      <c r="E19" s="82" t="s">
        <v>64</v>
      </c>
      <c r="F19" s="83"/>
      <c r="G19" s="84"/>
      <c r="H19" s="98">
        <f>(D20-D19)/D20</f>
        <v>0</v>
      </c>
    </row>
    <row r="20" spans="1:8" s="23" customFormat="1" ht="13.5" customHeight="1">
      <c r="A20" s="94"/>
      <c r="B20" s="81"/>
      <c r="C20" s="56" t="s">
        <v>62</v>
      </c>
      <c r="D20" s="36">
        <f>MS1!I4+MS2!I4+MS3!I4+MS4!I4+MS5!I4+MS6!I4</f>
        <v>0.93</v>
      </c>
      <c r="E20" s="95"/>
      <c r="F20" s="96"/>
      <c r="G20" s="97"/>
      <c r="H20" s="99"/>
    </row>
    <row r="21" s="23" customFormat="1" ht="13.5" customHeight="1">
      <c r="E21" s="63"/>
    </row>
    <row r="22" s="23" customFormat="1" ht="13.5" customHeight="1">
      <c r="E22" s="33"/>
    </row>
    <row r="23" spans="1:6" s="1" customFormat="1" ht="13.5" customHeight="1">
      <c r="A23" s="1" t="s">
        <v>7</v>
      </c>
      <c r="B23" s="131"/>
      <c r="C23" s="131"/>
      <c r="D23" s="131"/>
      <c r="E23" s="131"/>
      <c r="F23" s="131"/>
    </row>
    <row r="24" spans="1:12" s="1" customFormat="1" ht="13.5" customHeight="1">
      <c r="A24" s="1" t="s">
        <v>8</v>
      </c>
      <c r="B24" s="131"/>
      <c r="C24" s="131"/>
      <c r="D24" s="131"/>
      <c r="E24" s="131"/>
      <c r="F24" s="131"/>
      <c r="L24" s="2"/>
    </row>
    <row r="25" spans="1:12" s="1" customFormat="1" ht="13.5" customHeight="1">
      <c r="A25" s="1" t="s">
        <v>9</v>
      </c>
      <c r="B25" s="103"/>
      <c r="C25" s="103"/>
      <c r="D25" s="103"/>
      <c r="E25" s="103"/>
      <c r="F25" s="103"/>
      <c r="G25" s="103"/>
      <c r="H25" s="103"/>
      <c r="I25" s="103"/>
      <c r="L25" s="2"/>
    </row>
    <row r="26" spans="2:12" s="1" customFormat="1" ht="13.5" customHeight="1"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1:12" s="1" customFormat="1" ht="13.5" customHeight="1">
      <c r="A29" s="1" t="s">
        <v>10</v>
      </c>
      <c r="B29" s="103"/>
      <c r="C29" s="103"/>
      <c r="D29" s="103"/>
      <c r="E29" s="103"/>
      <c r="F29" s="103"/>
      <c r="G29" s="103"/>
      <c r="H29" s="103"/>
      <c r="I29" s="103"/>
      <c r="L29" s="2"/>
    </row>
    <row r="30" spans="2:12" s="1" customFormat="1" ht="13.5" customHeight="1"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1:12" s="1" customFormat="1" ht="13.5" customHeight="1">
      <c r="A33" s="1" t="s">
        <v>11</v>
      </c>
      <c r="B33" s="103"/>
      <c r="C33" s="103"/>
      <c r="D33" s="103"/>
      <c r="E33" s="103"/>
      <c r="F33" s="103"/>
      <c r="G33" s="103"/>
      <c r="H33" s="103"/>
      <c r="I33" s="103"/>
      <c r="L33" s="2"/>
    </row>
    <row r="34" spans="2:12" s="1" customFormat="1" ht="13.5" customHeight="1">
      <c r="B34" s="103"/>
      <c r="C34" s="103"/>
      <c r="D34" s="103"/>
      <c r="E34" s="103"/>
      <c r="F34" s="103"/>
      <c r="G34" s="103"/>
      <c r="H34" s="103"/>
      <c r="I34" s="103"/>
      <c r="L34" s="2"/>
    </row>
    <row r="35" spans="2:12" s="1" customFormat="1" ht="13.5" customHeight="1">
      <c r="B35" s="103"/>
      <c r="C35" s="103"/>
      <c r="D35" s="103"/>
      <c r="E35" s="103"/>
      <c r="F35" s="103"/>
      <c r="G35" s="103"/>
      <c r="H35" s="103"/>
      <c r="I35" s="103"/>
      <c r="L35" s="2"/>
    </row>
    <row r="36" spans="2:12" s="1" customFormat="1" ht="13.5" customHeight="1">
      <c r="B36" s="103"/>
      <c r="C36" s="103"/>
      <c r="D36" s="103"/>
      <c r="E36" s="103"/>
      <c r="F36" s="103"/>
      <c r="G36" s="103"/>
      <c r="H36" s="103"/>
      <c r="I36" s="103"/>
      <c r="L36" s="2"/>
    </row>
  </sheetData>
  <mergeCells count="22">
    <mergeCell ref="B29:I32"/>
    <mergeCell ref="B33:I36"/>
    <mergeCell ref="B24:F24"/>
    <mergeCell ref="A12:D12"/>
    <mergeCell ref="B23:F23"/>
    <mergeCell ref="B25:I28"/>
    <mergeCell ref="A14:A17"/>
    <mergeCell ref="A19:B20"/>
    <mergeCell ref="E19:G20"/>
    <mergeCell ref="H19:H20"/>
    <mergeCell ref="E3:H3"/>
    <mergeCell ref="E4:H4"/>
    <mergeCell ref="E5:H5"/>
    <mergeCell ref="B3:D3"/>
    <mergeCell ref="A8:D8"/>
    <mergeCell ref="A11:D11"/>
    <mergeCell ref="F7:G7"/>
    <mergeCell ref="A4:B4"/>
    <mergeCell ref="A5:B5"/>
    <mergeCell ref="A6:B6"/>
    <mergeCell ref="A9:D9"/>
    <mergeCell ref="A10:D10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C1">
      <selection activeCell="D14" sqref="D14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7</v>
      </c>
    </row>
    <row r="3" spans="1:10" s="23" customFormat="1" ht="13.5" customHeight="1">
      <c r="A3" s="23" t="s">
        <v>0</v>
      </c>
      <c r="B3" s="101" t="s">
        <v>5</v>
      </c>
      <c r="C3" s="101"/>
      <c r="D3" s="101"/>
      <c r="E3" s="102" t="s">
        <v>25</v>
      </c>
      <c r="F3" s="102"/>
      <c r="G3" s="102"/>
      <c r="H3" s="102"/>
      <c r="I3" s="27">
        <f>G9</f>
        <v>1</v>
      </c>
      <c r="J3" s="28"/>
    </row>
    <row r="4" spans="1:10" s="23" customFormat="1" ht="13.5" customHeight="1">
      <c r="A4" s="100" t="s">
        <v>55</v>
      </c>
      <c r="B4" s="100"/>
      <c r="C4" s="30">
        <v>38231</v>
      </c>
      <c r="E4" s="102" t="s">
        <v>26</v>
      </c>
      <c r="F4" s="102"/>
      <c r="G4" s="102"/>
      <c r="H4" s="102"/>
      <c r="I4" s="27">
        <v>0.05</v>
      </c>
      <c r="J4" s="28"/>
    </row>
    <row r="5" spans="1:10" s="23" customFormat="1" ht="13.5" customHeight="1">
      <c r="A5" s="100" t="s">
        <v>56</v>
      </c>
      <c r="B5" s="100"/>
      <c r="C5" s="30">
        <v>38231</v>
      </c>
      <c r="E5" s="102" t="s">
        <v>36</v>
      </c>
      <c r="F5" s="102"/>
      <c r="G5" s="102"/>
      <c r="H5" s="102"/>
      <c r="I5" s="27">
        <f>I3*I4</f>
        <v>0.05</v>
      </c>
      <c r="J5" s="28"/>
    </row>
    <row r="6" spans="1:10" s="23" customFormat="1" ht="13.5" customHeight="1">
      <c r="A6" s="100" t="s">
        <v>30</v>
      </c>
      <c r="B6" s="100"/>
      <c r="C6" s="23">
        <f>DAYS360(C4,C5)</f>
        <v>0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5.75" customHeight="1">
      <c r="E7" s="26"/>
      <c r="F7" s="105" t="s">
        <v>22</v>
      </c>
      <c r="G7" s="105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25" t="s">
        <v>1</v>
      </c>
      <c r="B9" s="125"/>
      <c r="C9" s="125"/>
      <c r="D9" s="125"/>
      <c r="E9" s="35">
        <v>1</v>
      </c>
      <c r="F9" s="61">
        <v>1</v>
      </c>
      <c r="G9" s="36">
        <f>E9*F9</f>
        <v>1</v>
      </c>
      <c r="H9" s="80"/>
      <c r="I9" s="80"/>
      <c r="J9" s="28"/>
    </row>
    <row r="10" spans="1:10" s="23" customFormat="1" ht="17.25" customHeight="1">
      <c r="A10" s="71"/>
      <c r="B10" s="71"/>
      <c r="C10" s="71"/>
      <c r="D10" s="71"/>
      <c r="E10" s="41"/>
      <c r="F10" s="41"/>
      <c r="G10" s="69"/>
      <c r="H10" s="43"/>
      <c r="I10" s="43"/>
      <c r="J10" s="28"/>
    </row>
    <row r="11" spans="1:9" s="42" customFormat="1" ht="15" customHeight="1">
      <c r="A11" s="115" t="s">
        <v>38</v>
      </c>
      <c r="B11" s="16" t="s">
        <v>59</v>
      </c>
      <c r="C11" s="16">
        <v>1</v>
      </c>
      <c r="D11" s="16">
        <v>2</v>
      </c>
      <c r="E11" s="66">
        <v>3</v>
      </c>
      <c r="F11" s="66">
        <v>4</v>
      </c>
      <c r="G11" s="66">
        <v>5</v>
      </c>
      <c r="H11" s="66">
        <v>6</v>
      </c>
      <c r="I11" s="15"/>
    </row>
    <row r="12" spans="1:9" s="42" customFormat="1" ht="12.75" customHeight="1">
      <c r="A12" s="115"/>
      <c r="B12" s="48" t="s">
        <v>3</v>
      </c>
      <c r="C12" s="49">
        <f>MS1!I4</f>
        <v>0.2</v>
      </c>
      <c r="D12" s="49">
        <f>MS2!I4</f>
        <v>0.2</v>
      </c>
      <c r="E12" s="49">
        <f>MS3!I4</f>
        <v>0.2</v>
      </c>
      <c r="F12" s="49">
        <f>MS4!I4</f>
        <v>0.15</v>
      </c>
      <c r="G12" s="49">
        <f>MS5!I4</f>
        <v>0.1</v>
      </c>
      <c r="H12" s="49">
        <f>MS6!I4</f>
        <v>0.08</v>
      </c>
      <c r="I12" s="51"/>
    </row>
    <row r="13" spans="1:9" s="42" customFormat="1" ht="12.75" customHeight="1">
      <c r="A13" s="115"/>
      <c r="B13" s="48" t="s">
        <v>60</v>
      </c>
      <c r="C13" s="49">
        <v>1</v>
      </c>
      <c r="D13" s="49">
        <v>1</v>
      </c>
      <c r="E13" s="49">
        <v>1</v>
      </c>
      <c r="F13" s="49">
        <v>1</v>
      </c>
      <c r="G13" s="49">
        <v>1</v>
      </c>
      <c r="H13" s="49">
        <v>1</v>
      </c>
      <c r="I13" s="51"/>
    </row>
    <row r="14" spans="1:9" s="42" customFormat="1" ht="13.5" customHeight="1">
      <c r="A14" s="115"/>
      <c r="B14" s="52" t="s">
        <v>61</v>
      </c>
      <c r="C14" s="53">
        <f>MS2!C17</f>
        <v>37975</v>
      </c>
      <c r="D14" s="53">
        <f>MS3!D17</f>
        <v>38016</v>
      </c>
      <c r="E14" s="53">
        <f>MS4!E15</f>
        <v>38087</v>
      </c>
      <c r="F14" s="53">
        <f>MS5!F17</f>
        <v>38109</v>
      </c>
      <c r="G14" s="53">
        <f>MS6!G17</f>
        <v>38169</v>
      </c>
      <c r="H14" s="53">
        <v>38199</v>
      </c>
      <c r="I14" s="51"/>
    </row>
    <row r="15" spans="1:9" s="42" customFormat="1" ht="13.5" customHeight="1">
      <c r="A15" s="15"/>
      <c r="B15" s="55"/>
      <c r="C15" s="54"/>
      <c r="D15" s="54"/>
      <c r="E15" s="54"/>
      <c r="F15" s="54"/>
      <c r="G15" s="54"/>
      <c r="H15" s="54"/>
      <c r="I15" s="51"/>
    </row>
    <row r="16" spans="1:8" s="23" customFormat="1" ht="13.5" customHeight="1">
      <c r="A16" s="92" t="s">
        <v>37</v>
      </c>
      <c r="B16" s="93"/>
      <c r="C16" s="56" t="s">
        <v>63</v>
      </c>
      <c r="D16" s="36">
        <f>C12*C13+D12*D13+E12*E13+F12*F13+I5+G12*G13+H12*H13</f>
        <v>0.9800000000000001</v>
      </c>
      <c r="E16" s="82" t="s">
        <v>64</v>
      </c>
      <c r="F16" s="83"/>
      <c r="G16" s="84"/>
      <c r="H16" s="98">
        <f>(D17-D16)/D17</f>
        <v>0</v>
      </c>
    </row>
    <row r="17" spans="1:8" s="23" customFormat="1" ht="13.5" customHeight="1">
      <c r="A17" s="94"/>
      <c r="B17" s="81"/>
      <c r="C17" s="56" t="s">
        <v>62</v>
      </c>
      <c r="D17" s="36">
        <f>MS1!I4+MS2!I4+MS3!I4+MS4!I4+MS5!I4+MS6!I4+MS7!I4</f>
        <v>0.9800000000000001</v>
      </c>
      <c r="E17" s="95"/>
      <c r="F17" s="96"/>
      <c r="G17" s="97"/>
      <c r="H17" s="99"/>
    </row>
    <row r="18" s="23" customFormat="1" ht="13.5" customHeight="1">
      <c r="E18" s="63"/>
    </row>
    <row r="19" s="23" customFormat="1" ht="13.5" customHeight="1">
      <c r="E19" s="33"/>
    </row>
    <row r="20" spans="1:6" s="23" customFormat="1" ht="13.5" customHeight="1">
      <c r="A20" s="23" t="s">
        <v>7</v>
      </c>
      <c r="B20" s="132"/>
      <c r="C20" s="132"/>
      <c r="D20" s="132"/>
      <c r="E20" s="132"/>
      <c r="F20" s="132"/>
    </row>
    <row r="21" spans="1:12" s="23" customFormat="1" ht="13.5" customHeight="1">
      <c r="A21" s="23" t="s">
        <v>8</v>
      </c>
      <c r="B21" s="132"/>
      <c r="C21" s="132"/>
      <c r="D21" s="132"/>
      <c r="E21" s="132"/>
      <c r="F21" s="132"/>
      <c r="L21" s="32"/>
    </row>
    <row r="22" spans="1:12" s="1" customFormat="1" ht="13.5" customHeight="1">
      <c r="A22" s="1" t="s">
        <v>9</v>
      </c>
      <c r="B22" s="103"/>
      <c r="C22" s="103"/>
      <c r="D22" s="103"/>
      <c r="E22" s="103"/>
      <c r="F22" s="103"/>
      <c r="G22" s="103"/>
      <c r="H22" s="103"/>
      <c r="I22" s="103"/>
      <c r="L22" s="2"/>
    </row>
    <row r="23" spans="2:12" s="1" customFormat="1" ht="13.5" customHeight="1">
      <c r="B23" s="103"/>
      <c r="C23" s="103"/>
      <c r="D23" s="103"/>
      <c r="E23" s="103"/>
      <c r="F23" s="103"/>
      <c r="G23" s="103"/>
      <c r="H23" s="103"/>
      <c r="I23" s="103"/>
      <c r="L23" s="2"/>
    </row>
    <row r="24" spans="2:12" s="1" customFormat="1" ht="13.5" customHeight="1">
      <c r="B24" s="103"/>
      <c r="C24" s="103"/>
      <c r="D24" s="103"/>
      <c r="E24" s="103"/>
      <c r="F24" s="103"/>
      <c r="G24" s="103"/>
      <c r="H24" s="103"/>
      <c r="I24" s="103"/>
      <c r="L24" s="2"/>
    </row>
    <row r="25" spans="2:12" s="1" customFormat="1" ht="13.5" customHeight="1">
      <c r="B25" s="103"/>
      <c r="C25" s="103"/>
      <c r="D25" s="103"/>
      <c r="E25" s="103"/>
      <c r="F25" s="103"/>
      <c r="G25" s="103"/>
      <c r="H25" s="103"/>
      <c r="I25" s="103"/>
      <c r="L25" s="2"/>
    </row>
    <row r="26" spans="1:12" s="1" customFormat="1" ht="13.5" customHeight="1">
      <c r="A26" s="1" t="s">
        <v>10</v>
      </c>
      <c r="B26" s="103"/>
      <c r="C26" s="103"/>
      <c r="D26" s="103"/>
      <c r="E26" s="103"/>
      <c r="F26" s="103"/>
      <c r="G26" s="103"/>
      <c r="H26" s="103"/>
      <c r="I26" s="103"/>
      <c r="L26" s="2"/>
    </row>
    <row r="27" spans="2:12" s="1" customFormat="1" ht="13.5" customHeight="1"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2:12" s="1" customFormat="1" ht="13.5" customHeight="1">
      <c r="B29" s="103"/>
      <c r="C29" s="103"/>
      <c r="D29" s="103"/>
      <c r="E29" s="103"/>
      <c r="F29" s="103"/>
      <c r="G29" s="103"/>
      <c r="H29" s="103"/>
      <c r="I29" s="103"/>
      <c r="L29" s="2"/>
    </row>
    <row r="30" spans="1:12" s="1" customFormat="1" ht="13.5" customHeight="1">
      <c r="A30" s="1" t="s">
        <v>11</v>
      </c>
      <c r="B30" s="103"/>
      <c r="C30" s="103"/>
      <c r="D30" s="103"/>
      <c r="E30" s="103"/>
      <c r="F30" s="103"/>
      <c r="G30" s="103"/>
      <c r="H30" s="103"/>
      <c r="I30" s="103"/>
      <c r="L30" s="2"/>
    </row>
    <row r="31" spans="2:12" s="1" customFormat="1" ht="13.5" customHeight="1"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2:12" s="1" customFormat="1" ht="13.5" customHeight="1">
      <c r="B33" s="103"/>
      <c r="C33" s="103"/>
      <c r="D33" s="103"/>
      <c r="E33" s="103"/>
      <c r="F33" s="103"/>
      <c r="G33" s="103"/>
      <c r="H33" s="103"/>
      <c r="I33" s="103"/>
      <c r="L33" s="2"/>
    </row>
  </sheetData>
  <mergeCells count="19">
    <mergeCell ref="B30:I33"/>
    <mergeCell ref="F7:G7"/>
    <mergeCell ref="A4:B4"/>
    <mergeCell ref="B20:F20"/>
    <mergeCell ref="B21:F21"/>
    <mergeCell ref="A8:D8"/>
    <mergeCell ref="B22:I25"/>
    <mergeCell ref="B26:I29"/>
    <mergeCell ref="A6:B6"/>
    <mergeCell ref="H16:H17"/>
    <mergeCell ref="B3:D3"/>
    <mergeCell ref="E3:H3"/>
    <mergeCell ref="E5:H5"/>
    <mergeCell ref="E4:H4"/>
    <mergeCell ref="A5:B5"/>
    <mergeCell ref="A11:A14"/>
    <mergeCell ref="A16:B17"/>
    <mergeCell ref="E16:G17"/>
    <mergeCell ref="A9:D9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B5">
      <selection activeCell="D15" sqref="D15"/>
    </sheetView>
  </sheetViews>
  <sheetFormatPr defaultColWidth="9.140625" defaultRowHeight="12.75"/>
  <cols>
    <col min="1" max="1" width="14.7109375" style="12" customWidth="1"/>
    <col min="2" max="2" width="17.7109375" style="12" customWidth="1"/>
    <col min="3" max="7" width="11.7109375" style="12" customWidth="1"/>
    <col min="8" max="9" width="30.7109375" style="12" customWidth="1"/>
    <col min="10" max="16384" width="9.140625" style="12" customWidth="1"/>
  </cols>
  <sheetData>
    <row r="1" spans="1:9" s="21" customFormat="1" ht="27" customHeight="1">
      <c r="A1" s="77" t="s">
        <v>54</v>
      </c>
      <c r="F1" s="22"/>
      <c r="I1" s="78" t="str">
        <f>TOT!C2</f>
        <v>Nome Progetto</v>
      </c>
    </row>
    <row r="2" spans="1:2" s="23" customFormat="1" ht="13.5" customHeight="1">
      <c r="A2" s="23" t="s">
        <v>68</v>
      </c>
      <c r="B2" s="29">
        <v>8</v>
      </c>
    </row>
    <row r="3" spans="1:10" s="23" customFormat="1" ht="13.5" customHeight="1">
      <c r="A3" s="23" t="s">
        <v>0</v>
      </c>
      <c r="B3" s="101" t="s">
        <v>70</v>
      </c>
      <c r="C3" s="101"/>
      <c r="D3" s="101"/>
      <c r="E3" s="102" t="s">
        <v>25</v>
      </c>
      <c r="F3" s="102"/>
      <c r="G3" s="102"/>
      <c r="H3" s="102"/>
      <c r="I3" s="27">
        <f>SUM(G9:G10)</f>
        <v>1</v>
      </c>
      <c r="J3" s="28"/>
    </row>
    <row r="4" spans="1:10" s="23" customFormat="1" ht="13.5" customHeight="1">
      <c r="A4" s="100" t="s">
        <v>55</v>
      </c>
      <c r="B4" s="100"/>
      <c r="C4" s="30">
        <v>38352</v>
      </c>
      <c r="E4" s="102" t="s">
        <v>26</v>
      </c>
      <c r="F4" s="102"/>
      <c r="G4" s="102"/>
      <c r="H4" s="102"/>
      <c r="I4" s="27">
        <v>0.02</v>
      </c>
      <c r="J4" s="28"/>
    </row>
    <row r="5" spans="1:10" s="23" customFormat="1" ht="13.5" customHeight="1">
      <c r="A5" s="100" t="s">
        <v>56</v>
      </c>
      <c r="B5" s="100"/>
      <c r="C5" s="30">
        <v>38352</v>
      </c>
      <c r="E5" s="102" t="s">
        <v>36</v>
      </c>
      <c r="F5" s="102"/>
      <c r="G5" s="102"/>
      <c r="H5" s="102"/>
      <c r="I5" s="27">
        <f>I3*I4</f>
        <v>0.02</v>
      </c>
      <c r="J5" s="28"/>
    </row>
    <row r="6" spans="1:10" s="23" customFormat="1" ht="13.5" customHeight="1">
      <c r="A6" s="100" t="s">
        <v>30</v>
      </c>
      <c r="B6" s="100"/>
      <c r="C6" s="23">
        <f>DAYS360(C4,C5)</f>
        <v>0</v>
      </c>
      <c r="D6" s="23" t="s">
        <v>67</v>
      </c>
      <c r="E6" s="26"/>
      <c r="F6" s="59"/>
      <c r="G6" s="26"/>
      <c r="H6" s="26"/>
      <c r="I6" s="28"/>
      <c r="J6" s="28"/>
    </row>
    <row r="7" spans="5:7" s="23" customFormat="1" ht="15.75" customHeight="1">
      <c r="E7" s="26"/>
      <c r="F7" s="105" t="s">
        <v>22</v>
      </c>
      <c r="G7" s="105"/>
    </row>
    <row r="8" spans="1:9" s="25" customFormat="1" ht="13.5" customHeight="1">
      <c r="A8" s="108" t="s">
        <v>66</v>
      </c>
      <c r="B8" s="109"/>
      <c r="C8" s="109"/>
      <c r="D8" s="110"/>
      <c r="E8" s="34" t="s">
        <v>44</v>
      </c>
      <c r="F8" s="34" t="s">
        <v>3</v>
      </c>
      <c r="G8" s="34" t="s">
        <v>23</v>
      </c>
      <c r="H8" s="34" t="s">
        <v>12</v>
      </c>
      <c r="I8" s="34" t="s">
        <v>13</v>
      </c>
    </row>
    <row r="9" spans="1:10" s="23" customFormat="1" ht="24.75" customHeight="1">
      <c r="A9" s="125" t="s">
        <v>50</v>
      </c>
      <c r="B9" s="125"/>
      <c r="C9" s="125"/>
      <c r="D9" s="125"/>
      <c r="E9" s="35">
        <v>1</v>
      </c>
      <c r="F9" s="35">
        <v>0.6</v>
      </c>
      <c r="G9" s="36">
        <f>E9*F9</f>
        <v>0.6</v>
      </c>
      <c r="H9" s="80"/>
      <c r="I9" s="80"/>
      <c r="J9" s="28"/>
    </row>
    <row r="10" spans="1:10" s="23" customFormat="1" ht="24.75" customHeight="1">
      <c r="A10" s="114" t="s">
        <v>41</v>
      </c>
      <c r="B10" s="114"/>
      <c r="C10" s="114"/>
      <c r="D10" s="114"/>
      <c r="E10" s="35" t="s">
        <v>43</v>
      </c>
      <c r="F10" s="35">
        <v>0.4</v>
      </c>
      <c r="G10" s="36">
        <f>IF(E10="si",1,0)*F10</f>
        <v>0.4</v>
      </c>
      <c r="H10" s="80"/>
      <c r="I10" s="80"/>
      <c r="J10" s="28"/>
    </row>
    <row r="11" spans="1:10" s="23" customFormat="1" ht="17.25" customHeight="1">
      <c r="A11" s="71"/>
      <c r="B11" s="71"/>
      <c r="C11" s="71"/>
      <c r="D11" s="71"/>
      <c r="E11" s="41"/>
      <c r="F11" s="41"/>
      <c r="G11" s="69"/>
      <c r="H11" s="43"/>
      <c r="I11" s="43"/>
      <c r="J11" s="28"/>
    </row>
    <row r="12" spans="1:9" s="42" customFormat="1" ht="15" customHeight="1">
      <c r="A12" s="115" t="s">
        <v>38</v>
      </c>
      <c r="B12" s="16" t="s">
        <v>59</v>
      </c>
      <c r="C12" s="16">
        <v>1</v>
      </c>
      <c r="D12" s="16">
        <v>2</v>
      </c>
      <c r="E12" s="66">
        <v>3</v>
      </c>
      <c r="F12" s="66">
        <v>4</v>
      </c>
      <c r="G12" s="66">
        <v>5</v>
      </c>
      <c r="H12" s="66">
        <v>6</v>
      </c>
      <c r="I12" s="66">
        <v>7</v>
      </c>
    </row>
    <row r="13" spans="1:9" s="42" customFormat="1" ht="12.75" customHeight="1">
      <c r="A13" s="115"/>
      <c r="B13" s="48" t="s">
        <v>3</v>
      </c>
      <c r="C13" s="49">
        <f>MS1!I4</f>
        <v>0.2</v>
      </c>
      <c r="D13" s="49">
        <f>MS2!I4</f>
        <v>0.2</v>
      </c>
      <c r="E13" s="49">
        <f>MS3!I4</f>
        <v>0.2</v>
      </c>
      <c r="F13" s="49">
        <f>MS4!I4</f>
        <v>0.15</v>
      </c>
      <c r="G13" s="49">
        <f>MS5!I4</f>
        <v>0.1</v>
      </c>
      <c r="H13" s="49">
        <f>MS6!I4</f>
        <v>0.08</v>
      </c>
      <c r="I13" s="49">
        <f>MS7!I4</f>
        <v>0.05</v>
      </c>
    </row>
    <row r="14" spans="1:9" s="42" customFormat="1" ht="12.75" customHeight="1">
      <c r="A14" s="115"/>
      <c r="B14" s="48" t="s">
        <v>60</v>
      </c>
      <c r="C14" s="49">
        <v>1</v>
      </c>
      <c r="D14" s="49">
        <v>1</v>
      </c>
      <c r="E14" s="49">
        <v>1</v>
      </c>
      <c r="F14" s="49">
        <v>1</v>
      </c>
      <c r="G14" s="49">
        <v>1</v>
      </c>
      <c r="H14" s="49">
        <v>1</v>
      </c>
      <c r="I14" s="49">
        <v>1</v>
      </c>
    </row>
    <row r="15" spans="1:9" s="42" customFormat="1" ht="13.5" customHeight="1">
      <c r="A15" s="115"/>
      <c r="B15" s="52" t="s">
        <v>61</v>
      </c>
      <c r="C15" s="53">
        <f>MS2!C17</f>
        <v>37975</v>
      </c>
      <c r="D15" s="53">
        <f>MS3!D17</f>
        <v>38016</v>
      </c>
      <c r="E15" s="53">
        <f>MS4!E15</f>
        <v>38087</v>
      </c>
      <c r="F15" s="53">
        <f>MS5!F17</f>
        <v>38109</v>
      </c>
      <c r="G15" s="53">
        <f>MS6!G17</f>
        <v>38169</v>
      </c>
      <c r="H15" s="53">
        <f>MS7!H14</f>
        <v>38199</v>
      </c>
      <c r="I15" s="133">
        <v>38231</v>
      </c>
    </row>
    <row r="16" spans="1:9" s="42" customFormat="1" ht="13.5" customHeight="1">
      <c r="A16" s="15"/>
      <c r="B16" s="55"/>
      <c r="C16" s="54"/>
      <c r="D16" s="54"/>
      <c r="E16" s="54"/>
      <c r="F16" s="54"/>
      <c r="G16" s="54"/>
      <c r="H16" s="54"/>
      <c r="I16" s="51"/>
    </row>
    <row r="17" spans="1:8" s="23" customFormat="1" ht="13.5" customHeight="1">
      <c r="A17" s="92" t="s">
        <v>37</v>
      </c>
      <c r="B17" s="93"/>
      <c r="C17" s="56" t="s">
        <v>63</v>
      </c>
      <c r="D17" s="36">
        <f>C13*C14+D13*D14+E13*E14+F13*F14+I5+G13*G14+H13*H14+I13*I14</f>
        <v>1</v>
      </c>
      <c r="E17" s="82" t="s">
        <v>64</v>
      </c>
      <c r="F17" s="83"/>
      <c r="G17" s="84"/>
      <c r="H17" s="98">
        <f>(D18-D17)/D18</f>
        <v>0</v>
      </c>
    </row>
    <row r="18" spans="1:8" s="23" customFormat="1" ht="13.5" customHeight="1">
      <c r="A18" s="94"/>
      <c r="B18" s="81"/>
      <c r="C18" s="56" t="s">
        <v>62</v>
      </c>
      <c r="D18" s="36">
        <f>MS1!I4+MS2!I4+MS3!I4+MS4!I4+MS5!I4+MS6!I4+MS7!I4+MS8!I4</f>
        <v>1</v>
      </c>
      <c r="E18" s="95"/>
      <c r="F18" s="96"/>
      <c r="G18" s="97"/>
      <c r="H18" s="99"/>
    </row>
    <row r="19" s="23" customFormat="1" ht="13.5" customHeight="1">
      <c r="E19" s="63"/>
    </row>
    <row r="20" s="23" customFormat="1" ht="13.5" customHeight="1">
      <c r="E20" s="33"/>
    </row>
    <row r="21" spans="1:6" s="23" customFormat="1" ht="13.5" customHeight="1">
      <c r="A21" s="23" t="s">
        <v>7</v>
      </c>
      <c r="B21" s="132"/>
      <c r="C21" s="132"/>
      <c r="D21" s="132"/>
      <c r="E21" s="132"/>
      <c r="F21" s="132"/>
    </row>
    <row r="22" spans="1:12" s="23" customFormat="1" ht="13.5" customHeight="1">
      <c r="A22" s="23" t="s">
        <v>8</v>
      </c>
      <c r="B22" s="132"/>
      <c r="C22" s="132"/>
      <c r="D22" s="132"/>
      <c r="E22" s="132"/>
      <c r="F22" s="132"/>
      <c r="L22" s="32"/>
    </row>
    <row r="23" spans="1:12" s="1" customFormat="1" ht="13.5" customHeight="1">
      <c r="A23" s="1" t="s">
        <v>9</v>
      </c>
      <c r="B23" s="103"/>
      <c r="C23" s="103"/>
      <c r="D23" s="103"/>
      <c r="E23" s="103"/>
      <c r="F23" s="103"/>
      <c r="G23" s="103"/>
      <c r="H23" s="103"/>
      <c r="I23" s="103"/>
      <c r="L23" s="2"/>
    </row>
    <row r="24" spans="2:12" s="1" customFormat="1" ht="13.5" customHeight="1">
      <c r="B24" s="103"/>
      <c r="C24" s="103"/>
      <c r="D24" s="103"/>
      <c r="E24" s="103"/>
      <c r="F24" s="103"/>
      <c r="G24" s="103"/>
      <c r="H24" s="103"/>
      <c r="I24" s="103"/>
      <c r="L24" s="2"/>
    </row>
    <row r="25" spans="2:12" s="1" customFormat="1" ht="13.5" customHeight="1">
      <c r="B25" s="103"/>
      <c r="C25" s="103"/>
      <c r="D25" s="103"/>
      <c r="E25" s="103"/>
      <c r="F25" s="103"/>
      <c r="G25" s="103"/>
      <c r="H25" s="103"/>
      <c r="I25" s="103"/>
      <c r="L25" s="2"/>
    </row>
    <row r="26" spans="2:12" s="1" customFormat="1" ht="13.5" customHeight="1">
      <c r="B26" s="103"/>
      <c r="C26" s="103"/>
      <c r="D26" s="103"/>
      <c r="E26" s="103"/>
      <c r="F26" s="103"/>
      <c r="G26" s="103"/>
      <c r="H26" s="103"/>
      <c r="I26" s="103"/>
      <c r="L26" s="2"/>
    </row>
    <row r="27" spans="1:12" s="1" customFormat="1" ht="13.5" customHeight="1">
      <c r="A27" s="1" t="s">
        <v>10</v>
      </c>
      <c r="B27" s="103"/>
      <c r="C27" s="103"/>
      <c r="D27" s="103"/>
      <c r="E27" s="103"/>
      <c r="F27" s="103"/>
      <c r="G27" s="103"/>
      <c r="H27" s="103"/>
      <c r="I27" s="103"/>
      <c r="L27" s="2"/>
    </row>
    <row r="28" spans="2:12" s="1" customFormat="1" ht="13.5" customHeight="1">
      <c r="B28" s="103"/>
      <c r="C28" s="103"/>
      <c r="D28" s="103"/>
      <c r="E28" s="103"/>
      <c r="F28" s="103"/>
      <c r="G28" s="103"/>
      <c r="H28" s="103"/>
      <c r="I28" s="103"/>
      <c r="L28" s="2"/>
    </row>
    <row r="29" spans="2:12" s="1" customFormat="1" ht="13.5" customHeight="1">
      <c r="B29" s="103"/>
      <c r="C29" s="103"/>
      <c r="D29" s="103"/>
      <c r="E29" s="103"/>
      <c r="F29" s="103"/>
      <c r="G29" s="103"/>
      <c r="H29" s="103"/>
      <c r="I29" s="103"/>
      <c r="L29" s="2"/>
    </row>
    <row r="30" spans="2:12" s="1" customFormat="1" ht="13.5" customHeight="1">
      <c r="B30" s="103"/>
      <c r="C30" s="103"/>
      <c r="D30" s="103"/>
      <c r="E30" s="103"/>
      <c r="F30" s="103"/>
      <c r="G30" s="103"/>
      <c r="H30" s="103"/>
      <c r="I30" s="103"/>
      <c r="L30" s="2"/>
    </row>
    <row r="31" spans="1:12" s="1" customFormat="1" ht="13.5" customHeight="1">
      <c r="A31" s="1" t="s">
        <v>11</v>
      </c>
      <c r="B31" s="103"/>
      <c r="C31" s="103"/>
      <c r="D31" s="103"/>
      <c r="E31" s="103"/>
      <c r="F31" s="103"/>
      <c r="G31" s="103"/>
      <c r="H31" s="103"/>
      <c r="I31" s="103"/>
      <c r="L31" s="2"/>
    </row>
    <row r="32" spans="2:12" s="1" customFormat="1" ht="13.5" customHeight="1">
      <c r="B32" s="103"/>
      <c r="C32" s="103"/>
      <c r="D32" s="103"/>
      <c r="E32" s="103"/>
      <c r="F32" s="103"/>
      <c r="G32" s="103"/>
      <c r="H32" s="103"/>
      <c r="I32" s="103"/>
      <c r="L32" s="2"/>
    </row>
    <row r="33" spans="2:12" s="1" customFormat="1" ht="13.5" customHeight="1">
      <c r="B33" s="103"/>
      <c r="C33" s="103"/>
      <c r="D33" s="103"/>
      <c r="E33" s="103"/>
      <c r="F33" s="103"/>
      <c r="G33" s="103"/>
      <c r="H33" s="103"/>
      <c r="I33" s="103"/>
      <c r="L33" s="2"/>
    </row>
    <row r="34" spans="2:12" s="1" customFormat="1" ht="13.5" customHeight="1">
      <c r="B34" s="103"/>
      <c r="C34" s="103"/>
      <c r="D34" s="103"/>
      <c r="E34" s="103"/>
      <c r="F34" s="103"/>
      <c r="G34" s="103"/>
      <c r="H34" s="103"/>
      <c r="I34" s="103"/>
      <c r="L34" s="2"/>
    </row>
    <row r="35" spans="2:12" s="1" customFormat="1" ht="15.75">
      <c r="B35" s="3"/>
      <c r="C35" s="3"/>
      <c r="D35" s="3"/>
      <c r="E35" s="3"/>
      <c r="F35" s="3"/>
      <c r="L35" s="2"/>
    </row>
  </sheetData>
  <mergeCells count="20">
    <mergeCell ref="H17:H18"/>
    <mergeCell ref="B21:F21"/>
    <mergeCell ref="B22:F22"/>
    <mergeCell ref="A12:A15"/>
    <mergeCell ref="A17:B18"/>
    <mergeCell ref="E17:G18"/>
    <mergeCell ref="E3:H3"/>
    <mergeCell ref="E4:H4"/>
    <mergeCell ref="E5:H5"/>
    <mergeCell ref="B3:D3"/>
    <mergeCell ref="B27:I30"/>
    <mergeCell ref="B31:I34"/>
    <mergeCell ref="A4:B4"/>
    <mergeCell ref="A5:B5"/>
    <mergeCell ref="A6:B6"/>
    <mergeCell ref="A9:D9"/>
    <mergeCell ref="F7:G7"/>
    <mergeCell ref="A10:D10"/>
    <mergeCell ref="A8:D8"/>
    <mergeCell ref="B23:I26"/>
  </mergeCells>
  <printOptions horizontalCentered="1" vertic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Merloni Elettrodomestici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 Review</dc:title>
  <dc:subject/>
  <dc:creator>stage.matarazzo</dc:creator>
  <cp:keywords>k_TL</cp:keywords>
  <dc:description/>
  <cp:lastModifiedBy>Merloni Elettrodomestici</cp:lastModifiedBy>
  <cp:lastPrinted>2004-04-06T15:23:44Z</cp:lastPrinted>
  <dcterms:created xsi:type="dcterms:W3CDTF">2003-10-20T08:49:30Z</dcterms:created>
  <dcterms:modified xsi:type="dcterms:W3CDTF">2004-04-06T15:26:30Z</dcterms:modified>
  <cp:category>Top  Loading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