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<sst xmlns="http://schemas.openxmlformats.org/spreadsheetml/2006/main" count="499" uniqueCount="48">
  <si>
    <t>IPC</t>
  </si>
  <si>
    <t>miss rate</t>
  </si>
  <si>
    <t>2MB</t>
  </si>
  <si>
    <t>4MB</t>
  </si>
  <si>
    <t>16MB</t>
  </si>
  <si>
    <t>8MB</t>
  </si>
  <si>
    <t>accessi L2</t>
  </si>
  <si>
    <t>accessi banchi</t>
  </si>
  <si>
    <t>n spec:</t>
  </si>
  <si>
    <t>hit 1</t>
  </si>
  <si>
    <t>hit 2</t>
  </si>
  <si>
    <t>hit 3</t>
  </si>
  <si>
    <t>hit 4</t>
  </si>
  <si>
    <t>conflitti req</t>
  </si>
  <si>
    <t>conflitti rpl</t>
  </si>
  <si>
    <t>hit 5</t>
  </si>
  <si>
    <t>hit 6</t>
  </si>
  <si>
    <t>hit 7</t>
  </si>
  <si>
    <t>hit 8</t>
  </si>
  <si>
    <t>hit 9</t>
  </si>
  <si>
    <t>hit 10</t>
  </si>
  <si>
    <t>hit 11</t>
  </si>
  <si>
    <t>hit 12</t>
  </si>
  <si>
    <t>hit 13</t>
  </si>
  <si>
    <t>hit 14</t>
  </si>
  <si>
    <t>hit 16</t>
  </si>
  <si>
    <t>hit 15</t>
  </si>
  <si>
    <t>D, interl</t>
  </si>
  <si>
    <t>TD, interl</t>
  </si>
  <si>
    <t>D, noint, noconf</t>
  </si>
  <si>
    <t>TD, noint, noconf</t>
  </si>
  <si>
    <t>TD, crescente</t>
  </si>
  <si>
    <t>TD, decrescente</t>
  </si>
  <si>
    <t>test</t>
  </si>
  <si>
    <t>cb cresc</t>
  </si>
  <si>
    <t>rand ins</t>
  </si>
  <si>
    <t>prom 2</t>
  </si>
  <si>
    <t>prom 0</t>
  </si>
  <si>
    <t>conflitti</t>
  </si>
  <si>
    <t>via media</t>
  </si>
  <si>
    <t>via media con grandezza</t>
  </si>
  <si>
    <t>Medie armoniche</t>
  </si>
  <si>
    <t>Medie aritmetiche</t>
  </si>
  <si>
    <t>176.gcc</t>
  </si>
  <si>
    <t>300.twolf</t>
  </si>
  <si>
    <t>181.mcf</t>
  </si>
  <si>
    <t>256.bzip2</t>
  </si>
  <si>
    <t>1MB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</si>
</sst>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.0000"/>
    <numFmt numFmtId="185" formatCode="0.0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85" fontId="3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185" fontId="0" fillId="2" borderId="0" xfId="0" applyNumberFormat="1" applyFill="1" applyAlignment="1">
      <alignment/>
    </xf>
    <xf numFmtId="185" fontId="3" fillId="0" borderId="0" xfId="0" applyNumberFormat="1" applyFont="1" applyAlignment="1">
      <alignment horizontal="center" vertical="center"/>
    </xf>
    <xf numFmtId="185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/>
    </xf>
    <xf numFmtId="4" fontId="0" fillId="2" borderId="0" xfId="0" applyNumberFormat="1" applyFill="1" applyAlignment="1">
      <alignment/>
    </xf>
    <xf numFmtId="4" fontId="3" fillId="2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184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52"/>
  <sheetViews>
    <sheetView tabSelected="1" workbookViewId="0" topLeftCell="A109">
      <selection activeCell="B12" sqref="B12"/>
    </sheetView>
  </sheetViews>
  <sheetFormatPr defaultColWidth="9.140625" defaultRowHeight="12.75"/>
  <cols>
    <col min="3" max="6" width="14.7109375" style="0" bestFit="1" customWidth="1"/>
    <col min="7" max="10" width="13.7109375" style="0" bestFit="1" customWidth="1"/>
    <col min="11" max="11" width="5.28125" style="0" customWidth="1"/>
    <col min="12" max="15" width="14.7109375" style="0" bestFit="1" customWidth="1"/>
    <col min="16" max="19" width="13.7109375" style="0" bestFit="1" customWidth="1"/>
    <col min="20" max="20" width="13.7109375" style="0" customWidth="1"/>
    <col min="21" max="21" width="4.57421875" style="0" customWidth="1"/>
    <col min="22" max="25" width="14.7109375" style="0" bestFit="1" customWidth="1"/>
    <col min="26" max="29" width="13.7109375" style="0" bestFit="1" customWidth="1"/>
    <col min="30" max="31" width="13.7109375" style="0" customWidth="1"/>
    <col min="32" max="32" width="5.57421875" style="0" customWidth="1"/>
    <col min="33" max="36" width="13.7109375" style="0" bestFit="1" customWidth="1"/>
  </cols>
  <sheetData>
    <row r="1" spans="1:36" ht="12.75">
      <c r="A1" t="s">
        <v>33</v>
      </c>
      <c r="C1" t="s">
        <v>29</v>
      </c>
      <c r="D1" t="s">
        <v>30</v>
      </c>
      <c r="E1" t="s">
        <v>29</v>
      </c>
      <c r="F1" t="s">
        <v>30</v>
      </c>
      <c r="G1" t="s">
        <v>29</v>
      </c>
      <c r="H1" t="s">
        <v>30</v>
      </c>
      <c r="I1" t="s">
        <v>29</v>
      </c>
      <c r="J1" t="s">
        <v>30</v>
      </c>
      <c r="L1" t="s">
        <v>27</v>
      </c>
      <c r="M1" t="s">
        <v>28</v>
      </c>
      <c r="N1" t="s">
        <v>27</v>
      </c>
      <c r="O1" t="s">
        <v>28</v>
      </c>
      <c r="P1" t="s">
        <v>27</v>
      </c>
      <c r="Q1" t="s">
        <v>28</v>
      </c>
      <c r="R1" t="s">
        <v>27</v>
      </c>
      <c r="S1" t="s">
        <v>28</v>
      </c>
      <c r="T1" t="s">
        <v>28</v>
      </c>
      <c r="V1" t="s">
        <v>31</v>
      </c>
      <c r="W1" t="s">
        <v>32</v>
      </c>
      <c r="X1" t="s">
        <v>31</v>
      </c>
      <c r="Y1" t="s">
        <v>32</v>
      </c>
      <c r="Z1" t="s">
        <v>31</v>
      </c>
      <c r="AA1" t="s">
        <v>32</v>
      </c>
      <c r="AB1" t="s">
        <v>31</v>
      </c>
      <c r="AC1" t="s">
        <v>32</v>
      </c>
      <c r="AD1" t="s">
        <v>31</v>
      </c>
      <c r="AE1" t="s">
        <v>32</v>
      </c>
      <c r="AG1" t="s">
        <v>34</v>
      </c>
      <c r="AH1" t="s">
        <v>35</v>
      </c>
      <c r="AI1" t="s">
        <v>36</v>
      </c>
      <c r="AJ1" t="s">
        <v>37</v>
      </c>
    </row>
    <row r="3" spans="1:36" ht="12.75">
      <c r="A3" t="s">
        <v>41</v>
      </c>
      <c r="C3" t="s">
        <v>4</v>
      </c>
      <c r="D3" t="s">
        <v>4</v>
      </c>
      <c r="E3" t="s">
        <v>5</v>
      </c>
      <c r="F3" t="s">
        <v>5</v>
      </c>
      <c r="G3" t="s">
        <v>3</v>
      </c>
      <c r="H3" t="s">
        <v>3</v>
      </c>
      <c r="I3" t="s">
        <v>2</v>
      </c>
      <c r="J3" t="s">
        <v>2</v>
      </c>
      <c r="L3" t="s">
        <v>4</v>
      </c>
      <c r="M3" t="s">
        <v>4</v>
      </c>
      <c r="N3" t="s">
        <v>5</v>
      </c>
      <c r="O3" t="s">
        <v>5</v>
      </c>
      <c r="P3" t="s">
        <v>3</v>
      </c>
      <c r="Q3" t="s">
        <v>3</v>
      </c>
      <c r="R3" t="s">
        <v>2</v>
      </c>
      <c r="S3" t="s">
        <v>2</v>
      </c>
      <c r="T3" t="s">
        <v>47</v>
      </c>
      <c r="V3" t="s">
        <v>4</v>
      </c>
      <c r="W3" t="s">
        <v>4</v>
      </c>
      <c r="X3" t="s">
        <v>5</v>
      </c>
      <c r="Y3" t="s">
        <v>5</v>
      </c>
      <c r="Z3" t="s">
        <v>3</v>
      </c>
      <c r="AA3" t="s">
        <v>3</v>
      </c>
      <c r="AB3" t="s">
        <v>2</v>
      </c>
      <c r="AC3" t="s">
        <v>2</v>
      </c>
      <c r="AD3" t="s">
        <v>47</v>
      </c>
      <c r="AE3" t="s">
        <v>47</v>
      </c>
      <c r="AG3" t="s">
        <v>2</v>
      </c>
      <c r="AH3" t="s">
        <v>2</v>
      </c>
      <c r="AI3" t="s">
        <v>2</v>
      </c>
      <c r="AJ3" t="s">
        <v>2</v>
      </c>
    </row>
    <row r="4" ht="12.75">
      <c r="AN4" s="5"/>
    </row>
    <row r="5" spans="1:38" s="5" customFormat="1" ht="15.75">
      <c r="A5" s="3" t="s">
        <v>0</v>
      </c>
      <c r="B5" s="3"/>
      <c r="C5" s="1">
        <f aca="true" t="shared" si="0" ref="C5:J5">C26/SUM(1/C128+1/C32+1/C64+1/C96)</f>
        <v>0.8263545139473103</v>
      </c>
      <c r="D5" s="1">
        <f t="shared" si="0"/>
        <v>0.8263545139473103</v>
      </c>
      <c r="E5" s="1">
        <f t="shared" si="0"/>
        <v>0.8083977019070772</v>
      </c>
      <c r="F5" s="1">
        <f t="shared" si="0"/>
        <v>0.8083977019070772</v>
      </c>
      <c r="G5" s="1">
        <f t="shared" si="0"/>
        <v>0.7025599851323945</v>
      </c>
      <c r="H5" s="1">
        <f t="shared" si="0"/>
        <v>0.702566254537295</v>
      </c>
      <c r="I5" s="1">
        <f t="shared" si="0"/>
        <v>0.6164607441718598</v>
      </c>
      <c r="J5" s="1">
        <f t="shared" si="0"/>
        <v>0.6164707334337541</v>
      </c>
      <c r="K5" s="1"/>
      <c r="L5" s="1">
        <f aca="true" t="shared" si="1" ref="L5:S5">L26/SUM(1/L128+1/L32+1/L64+1/L96)</f>
        <v>0.8226285641184866</v>
      </c>
      <c r="M5" s="1">
        <f t="shared" si="1"/>
        <v>0.8307242400893811</v>
      </c>
      <c r="N5" s="1">
        <f t="shared" si="1"/>
        <v>0.8053146555743901</v>
      </c>
      <c r="O5" s="1">
        <f t="shared" si="1"/>
        <v>0.8129955556986469</v>
      </c>
      <c r="P5" s="1">
        <f t="shared" si="1"/>
        <v>0.6999971912320273</v>
      </c>
      <c r="Q5" s="1">
        <f t="shared" si="1"/>
        <v>0.7019533022496279</v>
      </c>
      <c r="R5" s="1">
        <f t="shared" si="1"/>
        <v>0.6099920085516256</v>
      </c>
      <c r="S5" s="1">
        <f t="shared" si="1"/>
        <v>0.6109319089717828</v>
      </c>
      <c r="T5" s="1">
        <f>T26/SUM(1/T128+1/T32+1/T64+1/T96)</f>
        <v>0.5333517159613614</v>
      </c>
      <c r="U5" s="1"/>
      <c r="V5" s="1">
        <f aca="true" t="shared" si="2" ref="V5:AC5">V26/SUM(1/V128+1/V32+1/V64+1/V96)</f>
        <v>0.7504370618722389</v>
      </c>
      <c r="W5" s="1">
        <f t="shared" si="2"/>
        <v>0.8267937016430826</v>
      </c>
      <c r="X5" s="1">
        <f t="shared" si="2"/>
        <v>0.6241232056042985</v>
      </c>
      <c r="Y5" s="1">
        <f t="shared" si="2"/>
        <v>0.6782186135725208</v>
      </c>
      <c r="Z5" s="1">
        <f t="shared" si="2"/>
        <v>0.5698976105795973</v>
      </c>
      <c r="AA5" s="1">
        <f t="shared" si="2"/>
        <v>0.615826545262175</v>
      </c>
      <c r="AB5" s="1">
        <f t="shared" si="2"/>
        <v>0.5076972272231799</v>
      </c>
      <c r="AC5" s="1">
        <f t="shared" si="2"/>
        <v>0.5531979638224686</v>
      </c>
      <c r="AD5" s="1">
        <f>AD26/SUM(1/AD128+1/AD32+1/AD64+1/AD96)</f>
        <v>0.4368412365661107</v>
      </c>
      <c r="AE5" s="1">
        <f>AE26/SUM(1/AE128+1/AE32+1/AE64+1/AE96)</f>
        <v>0.4656143236193167</v>
      </c>
      <c r="AF5" s="1"/>
      <c r="AG5" s="1">
        <f>AG26/SUM(1/AG128+1/AG32+1/AG64+1/AG96)</f>
        <v>0.5037000657864485</v>
      </c>
      <c r="AH5" s="1">
        <f>AH26/SUM(1/AH128+1/AH32+1/AH64+1/AH96)</f>
        <v>0.5326582547946117</v>
      </c>
      <c r="AI5" s="1">
        <f>AI26/SUM(1/AI128+1/AI32+1/AI64+1/AI96)</f>
        <v>0.5425574188140712</v>
      </c>
      <c r="AJ5" s="1">
        <f>AJ26/SUM(1/AJ128+1/AJ32+1/AJ64+1/AJ96)</f>
        <v>0.5351687492936942</v>
      </c>
      <c r="AK5" s="4"/>
      <c r="AL5" s="4"/>
    </row>
    <row r="6" spans="1:42" s="5" customFormat="1" ht="15.75">
      <c r="A6" s="3" t="s">
        <v>1</v>
      </c>
      <c r="B6" s="3"/>
      <c r="C6" s="1">
        <f aca="true" t="shared" si="3" ref="C6:J6">C26/SUM(1/C129+1/C33+1/C65+1/C97)</f>
        <v>0.004387050511441527</v>
      </c>
      <c r="D6" s="1">
        <f t="shared" si="3"/>
        <v>0.004387050511441527</v>
      </c>
      <c r="E6" s="1">
        <f t="shared" si="3"/>
        <v>0.00464043969174516</v>
      </c>
      <c r="F6" s="1">
        <f t="shared" si="3"/>
        <v>0.00464043969174516</v>
      </c>
      <c r="G6" s="1">
        <f t="shared" si="3"/>
        <v>0.006102442636640074</v>
      </c>
      <c r="H6" s="1">
        <f t="shared" si="3"/>
        <v>0.006102442636640074</v>
      </c>
      <c r="I6" s="1">
        <f t="shared" si="3"/>
        <v>0.013947141318473038</v>
      </c>
      <c r="J6" s="1">
        <f t="shared" si="3"/>
        <v>0.013947141318473038</v>
      </c>
      <c r="K6" s="1"/>
      <c r="L6" s="1">
        <f aca="true" t="shared" si="4" ref="L6:S6">L26/SUM(1/L129+1/L33+1/L65+1/L97)</f>
        <v>0.004387050511441527</v>
      </c>
      <c r="M6" s="1">
        <f t="shared" si="4"/>
        <v>0.004387050511441527</v>
      </c>
      <c r="N6" s="1">
        <f t="shared" si="4"/>
        <v>0.00464043969174516</v>
      </c>
      <c r="O6" s="1">
        <f t="shared" si="4"/>
        <v>0.00464043969174516</v>
      </c>
      <c r="P6" s="1">
        <f t="shared" si="4"/>
        <v>0.007279581507055908</v>
      </c>
      <c r="Q6" s="1">
        <f t="shared" si="4"/>
        <v>0.0070425606225789405</v>
      </c>
      <c r="R6" s="1">
        <f t="shared" si="4"/>
        <v>0.013496697030189136</v>
      </c>
      <c r="S6" s="1">
        <f t="shared" si="4"/>
        <v>0.013318007927027467</v>
      </c>
      <c r="T6" s="1">
        <f>T26/SUM(1/T129+1/T33+1/T65+1/T97)</f>
        <v>0.18791211637954625</v>
      </c>
      <c r="U6" s="1"/>
      <c r="V6" s="1">
        <f aca="true" t="shared" si="5" ref="V6:AC6">V26/SUM(1/V129+1/V33+1/V65+1/V97)</f>
        <v>0.0046793575252825695</v>
      </c>
      <c r="W6" s="1">
        <f t="shared" si="5"/>
        <v>0.004575338079256612</v>
      </c>
      <c r="X6" s="1">
        <f t="shared" si="5"/>
        <v>0.00515665806889564</v>
      </c>
      <c r="Y6" s="1">
        <f t="shared" si="5"/>
        <v>0.0051778076087064025</v>
      </c>
      <c r="Z6" s="1">
        <f t="shared" si="5"/>
        <v>0.06107048485494758</v>
      </c>
      <c r="AA6" s="1">
        <f t="shared" si="5"/>
        <v>0.008140357125907412</v>
      </c>
      <c r="AB6" s="1">
        <f t="shared" si="5"/>
        <v>0.22688060944471722</v>
      </c>
      <c r="AC6" s="1">
        <f t="shared" si="5"/>
        <v>0.13856089974443256</v>
      </c>
      <c r="AD6" s="1">
        <f>AD26/SUM(1/AD129+1/AD33+1/AD65+1/AD97)</f>
        <v>0.46355027008879096</v>
      </c>
      <c r="AE6" s="1">
        <f>AE26/SUM(1/AE129+1/AE33+1/AE65+1/AE97)</f>
        <v>0.48512251317984806</v>
      </c>
      <c r="AF6" s="1"/>
      <c r="AG6" s="1">
        <f>AG26/SUM(1/AG129+1/AG33+1/AG65+1/AG97)</f>
        <v>0.139078375426069</v>
      </c>
      <c r="AH6" s="1">
        <f>AH26/SUM(1/AH129+1/AH33+1/AH65+1/AH97)</f>
        <v>0.10356385814963341</v>
      </c>
      <c r="AI6" s="1">
        <f>AI26/SUM(1/AI129+1/AI33+1/AI65+1/AI97)</f>
        <v>0.16803958050352802</v>
      </c>
      <c r="AJ6" s="1">
        <f>AJ26/SUM(1/AJ129+1/AJ33+1/AJ65+1/AJ97)</f>
        <v>0.10623198752818666</v>
      </c>
      <c r="AK6" s="4"/>
      <c r="AL6" s="4"/>
      <c r="AN6" s="8"/>
      <c r="AO6" s="8"/>
      <c r="AP6" s="4"/>
    </row>
    <row r="7" spans="1:42" s="8" customFormat="1" ht="15.75">
      <c r="A7" s="6" t="s">
        <v>6</v>
      </c>
      <c r="B7" s="6"/>
      <c r="C7" s="2">
        <f aca="true" t="shared" si="6" ref="C7:J7">C26/SUM(1/C130+1/C34+1/C66+1/C98)</f>
        <v>11569549.4492344</v>
      </c>
      <c r="D7" s="2">
        <f t="shared" si="6"/>
        <v>11569557.908431243</v>
      </c>
      <c r="E7" s="2">
        <f t="shared" si="6"/>
        <v>11570077.841234814</v>
      </c>
      <c r="F7" s="2">
        <f t="shared" si="6"/>
        <v>11570083.274296243</v>
      </c>
      <c r="G7" s="2">
        <f t="shared" si="6"/>
        <v>11565724.353414489</v>
      </c>
      <c r="H7" s="2">
        <f t="shared" si="6"/>
        <v>11565760.116404586</v>
      </c>
      <c r="I7" s="2">
        <f t="shared" si="6"/>
        <v>11590144.663981134</v>
      </c>
      <c r="J7" s="2">
        <f t="shared" si="6"/>
        <v>11590365.833932329</v>
      </c>
      <c r="K7" s="2"/>
      <c r="L7" s="2">
        <f aca="true" t="shared" si="7" ref="L7:S7">L26/SUM(1/L130+1/L34+1/L66+1/L98)</f>
        <v>11603665.304092022</v>
      </c>
      <c r="M7" s="2">
        <f t="shared" si="7"/>
        <v>11603182.61631396</v>
      </c>
      <c r="N7" s="2">
        <f t="shared" si="7"/>
        <v>11604109.733034536</v>
      </c>
      <c r="O7" s="2">
        <f t="shared" si="7"/>
        <v>11603614.378962986</v>
      </c>
      <c r="P7" s="2">
        <f t="shared" si="7"/>
        <v>11597122.732816812</v>
      </c>
      <c r="Q7" s="2">
        <f t="shared" si="7"/>
        <v>11596927.187315524</v>
      </c>
      <c r="R7" s="2">
        <f t="shared" si="7"/>
        <v>11600948.198274368</v>
      </c>
      <c r="S7" s="2">
        <f t="shared" si="7"/>
        <v>11601817.645568985</v>
      </c>
      <c r="T7" s="2">
        <f>T26/SUM(1/T130+1/T34+1/T66+1/T98)</f>
        <v>11745288.767608315</v>
      </c>
      <c r="U7" s="2"/>
      <c r="V7" s="2">
        <f aca="true" t="shared" si="8" ref="V7:AC7">V26/SUM(1/V130+1/V34+1/V66+1/V98)</f>
        <v>11601713.999639418</v>
      </c>
      <c r="W7" s="2">
        <f t="shared" si="8"/>
        <v>11603512.837682623</v>
      </c>
      <c r="X7" s="2">
        <f t="shared" si="8"/>
        <v>11598018.77769535</v>
      </c>
      <c r="Y7" s="2">
        <f t="shared" si="8"/>
        <v>11603566.178510817</v>
      </c>
      <c r="Z7" s="2">
        <f t="shared" si="8"/>
        <v>11593923.733432714</v>
      </c>
      <c r="AA7" s="2">
        <f t="shared" si="8"/>
        <v>11619803.030469814</v>
      </c>
      <c r="AB7" s="2">
        <f t="shared" si="8"/>
        <v>11625636.267873688</v>
      </c>
      <c r="AC7" s="2">
        <f t="shared" si="8"/>
        <v>11882107.005298093</v>
      </c>
      <c r="AD7" s="2">
        <f>AD26/SUM(1/AD130+1/AD34+1/AD66+1/AD98)</f>
        <v>11875160.437671123</v>
      </c>
      <c r="AE7" s="2">
        <f>AE26/SUM(1/AE130+1/AE34+1/AE66+1/AE98)</f>
        <v>12616774.026743473</v>
      </c>
      <c r="AF7" s="2"/>
      <c r="AG7" s="2">
        <f>AG26/SUM(1/AG130+1/AG34+1/AG66+1/AG98)</f>
        <v>11921243.003588997</v>
      </c>
      <c r="AH7" s="2">
        <f>AH26/SUM(1/AH130+1/AH34+1/AH66+1/AH98)</f>
        <v>11625179.619163357</v>
      </c>
      <c r="AI7" s="2">
        <f>AI26/SUM(1/AI130+1/AI34+1/AI66+1/AI98)</f>
        <v>11894427.874846341</v>
      </c>
      <c r="AJ7" s="2">
        <f>AJ26/SUM(1/AJ130+1/AJ34+1/AJ66+1/AJ98)</f>
        <v>12208885.763896536</v>
      </c>
      <c r="AK7" s="7"/>
      <c r="AL7" s="7"/>
      <c r="AP7" s="7"/>
    </row>
    <row r="8" spans="1:42" s="8" customFormat="1" ht="15.75">
      <c r="A8" s="6" t="s">
        <v>7</v>
      </c>
      <c r="B8" s="6"/>
      <c r="C8" s="2">
        <f aca="true" t="shared" si="9" ref="C8:J8">C26/SUM(1/C131+1/C35+1/C67+1/C99)</f>
        <v>239797712.33191565</v>
      </c>
      <c r="D8" s="2">
        <f t="shared" si="9"/>
        <v>239797795.39427838</v>
      </c>
      <c r="E8" s="2">
        <f t="shared" si="9"/>
        <v>122226879.74983713</v>
      </c>
      <c r="F8" s="2">
        <f t="shared" si="9"/>
        <v>122226906.89683399</v>
      </c>
      <c r="G8" s="2">
        <f t="shared" si="9"/>
        <v>63332870.4054593</v>
      </c>
      <c r="H8" s="2">
        <f t="shared" si="9"/>
        <v>63333030.77662711</v>
      </c>
      <c r="I8" s="2">
        <f t="shared" si="9"/>
        <v>69074687.91826995</v>
      </c>
      <c r="J8" s="2">
        <f t="shared" si="9"/>
        <v>69074950.97850382</v>
      </c>
      <c r="K8" s="2"/>
      <c r="L8" s="2">
        <f aca="true" t="shared" si="10" ref="L8:S8">L26/SUM(1/L131+1/L35+1/L67+1/L99)</f>
        <v>240384511.25679407</v>
      </c>
      <c r="M8" s="2">
        <f t="shared" si="10"/>
        <v>240412135.38246605</v>
      </c>
      <c r="N8" s="2">
        <f t="shared" si="10"/>
        <v>122529576.46657306</v>
      </c>
      <c r="O8" s="2">
        <f t="shared" si="10"/>
        <v>122560763.61127901</v>
      </c>
      <c r="P8" s="2">
        <f t="shared" si="10"/>
        <v>63480633.57763318</v>
      </c>
      <c r="Q8" s="2">
        <f t="shared" si="10"/>
        <v>63580945.04414821</v>
      </c>
      <c r="R8" s="2">
        <f t="shared" si="10"/>
        <v>69144819.29450054</v>
      </c>
      <c r="S8" s="2">
        <f t="shared" si="10"/>
        <v>69473140.40040673</v>
      </c>
      <c r="T8" s="2">
        <f>T26/SUM(1/T131+1/T35+1/T67+1/T99)</f>
        <v>72571790.56336235</v>
      </c>
      <c r="U8" s="2"/>
      <c r="V8" s="2">
        <f aca="true" t="shared" si="11" ref="V8:AC8">V26/SUM(1/V131+1/V35+1/V67+1/V99)</f>
        <v>249312062.37546062</v>
      </c>
      <c r="W8" s="2">
        <f t="shared" si="11"/>
        <v>240412978.6658799</v>
      </c>
      <c r="X8" s="2">
        <f t="shared" si="11"/>
        <v>129062985.89202017</v>
      </c>
      <c r="Y8" s="2">
        <f t="shared" si="11"/>
        <v>122712483.55738145</v>
      </c>
      <c r="Z8" s="2">
        <f t="shared" si="11"/>
        <v>66068775.71085735</v>
      </c>
      <c r="AA8" s="2">
        <f t="shared" si="11"/>
        <v>63481058.444396354</v>
      </c>
      <c r="AB8" s="2">
        <f t="shared" si="11"/>
        <v>70073818.16413695</v>
      </c>
      <c r="AC8" s="2">
        <f t="shared" si="11"/>
        <v>68009562.16906483</v>
      </c>
      <c r="AD8" s="2">
        <f>AD26/SUM(1/AD131+1/AD35+1/AD67+1/AD99)</f>
        <v>71825801.36931917</v>
      </c>
      <c r="AE8" s="2">
        <f>AE26/SUM(1/AE131+1/AE35+1/AE67+1/AE99)</f>
        <v>69101409.85495687</v>
      </c>
      <c r="AF8" s="2"/>
      <c r="AG8" s="2">
        <f>AG26/SUM(1/AG131+1/AG35+1/AG67+1/AG99)</f>
        <v>68013818.35973585</v>
      </c>
      <c r="AH8" s="2">
        <f>AH26/SUM(1/AH131+1/AH35+1/AH67+1/AH99)</f>
        <v>71227966.18153347</v>
      </c>
      <c r="AI8" s="2">
        <f>AI26/SUM(1/AI131+1/AI35+1/AI67+1/AI99)</f>
        <v>68004729.89621654</v>
      </c>
      <c r="AJ8" s="2">
        <f>AJ26/SUM(1/AJ131+1/AJ35+1/AJ67+1/AJ99)</f>
        <v>62971075.50634766</v>
      </c>
      <c r="AK8" s="7"/>
      <c r="AL8" s="7"/>
      <c r="AP8" s="7"/>
    </row>
    <row r="9" spans="1:42" s="8" customFormat="1" ht="15.75">
      <c r="A9" s="6" t="s">
        <v>38</v>
      </c>
      <c r="B9" s="6"/>
      <c r="C9" s="2" t="e">
        <f aca="true" t="shared" si="12" ref="C9:J9">C26/SUM(1/(C36+C37)+1/(C132+C133)+1/(C68+C69)+1/(C100+C101))</f>
        <v>#DIV/0!</v>
      </c>
      <c r="D9" s="2" t="e">
        <f t="shared" si="12"/>
        <v>#DIV/0!</v>
      </c>
      <c r="E9" s="2" t="e">
        <f t="shared" si="12"/>
        <v>#DIV/0!</v>
      </c>
      <c r="F9" s="2" t="e">
        <f t="shared" si="12"/>
        <v>#DIV/0!</v>
      </c>
      <c r="G9" s="2" t="e">
        <f t="shared" si="12"/>
        <v>#DIV/0!</v>
      </c>
      <c r="H9" s="2" t="e">
        <f t="shared" si="12"/>
        <v>#DIV/0!</v>
      </c>
      <c r="I9" s="2" t="e">
        <f t="shared" si="12"/>
        <v>#DIV/0!</v>
      </c>
      <c r="J9" s="2" t="e">
        <f t="shared" si="12"/>
        <v>#DIV/0!</v>
      </c>
      <c r="K9" s="2"/>
      <c r="L9" s="2">
        <f aca="true" t="shared" si="13" ref="L9:S9">L26/SUM(1/(L36+L37)+1/(L132+L133)+1/(L68+L69)+1/(L100+L101))</f>
        <v>12224448.678334706</v>
      </c>
      <c r="M9" s="2">
        <f t="shared" si="13"/>
        <v>19402608.903355833</v>
      </c>
      <c r="N9" s="2">
        <f t="shared" si="13"/>
        <v>12213396.157121034</v>
      </c>
      <c r="O9" s="2">
        <f t="shared" si="13"/>
        <v>19412246.95818962</v>
      </c>
      <c r="P9" s="2">
        <f t="shared" si="13"/>
        <v>13134981.353911292</v>
      </c>
      <c r="Q9" s="2">
        <f t="shared" si="13"/>
        <v>14422265.150137646</v>
      </c>
      <c r="R9" s="2">
        <f t="shared" si="13"/>
        <v>19423221.64198129</v>
      </c>
      <c r="S9" s="2">
        <f t="shared" si="13"/>
        <v>18478857.730651576</v>
      </c>
      <c r="T9" s="2">
        <f>T26/SUM(1/(T36+T37)+1/(T132+T133)+1/(T68+T69)+1/(T100+T101))</f>
        <v>19930637.584790047</v>
      </c>
      <c r="U9" s="2"/>
      <c r="V9" s="2">
        <f aca="true" t="shared" si="14" ref="V9:AC9">V26/SUM(1/(V36+V37)+1/(V132+V133)+1/(V68+V69)+1/(V100+V101))</f>
        <v>18319957.595878482</v>
      </c>
      <c r="W9" s="2">
        <f t="shared" si="14"/>
        <v>19552387.88419514</v>
      </c>
      <c r="X9" s="2">
        <f t="shared" si="14"/>
        <v>21446033.17128878</v>
      </c>
      <c r="Y9" s="2">
        <f t="shared" si="14"/>
        <v>19218922.482052494</v>
      </c>
      <c r="Z9" s="2">
        <f t="shared" si="14"/>
        <v>20702898.88915375</v>
      </c>
      <c r="AA9" s="2">
        <f t="shared" si="14"/>
        <v>13360087.178987538</v>
      </c>
      <c r="AB9" s="2">
        <f t="shared" si="14"/>
        <v>29320496.272901755</v>
      </c>
      <c r="AC9" s="2">
        <f t="shared" si="14"/>
        <v>20409146.815512415</v>
      </c>
      <c r="AD9" s="2">
        <f>AD26/SUM(1/(AD36+AD37)+1/(AD132+AD133)+1/(AD68+AD69)+1/(AD100+AD101))</f>
        <v>33256607.49875448</v>
      </c>
      <c r="AE9" s="2">
        <f>AE26/SUM(1/(AE36+AE37)+1/(AE132+AE133)+1/(AE68+AE69)+1/(AE100+AE101))</f>
        <v>24386640.03707754</v>
      </c>
      <c r="AF9" s="2"/>
      <c r="AG9" s="2">
        <f>AG26/SUM(1/(AG36+AG37)+1/(AG132+AG133)+1/(AG68+AG69)+1/(AG100+AG101))</f>
        <v>18759374.504464544</v>
      </c>
      <c r="AH9" s="2">
        <f>AH26/SUM(1/(AH36+AH37)+1/(AH132+AH133)+1/(AH68+AH69)+1/(AH100+AH101))</f>
        <v>23730037.292899903</v>
      </c>
      <c r="AI9" s="2">
        <f>AI26/SUM(1/(AI36+AI37)+1/(AI132+AI133)+1/(AI68+AI69)+1/(AI100+AI101))</f>
        <v>21883299.698468227</v>
      </c>
      <c r="AJ9" s="2">
        <f>AJ26/SUM(1/(AJ36+AJ37)+1/(AJ132+AJ133)+1/(AJ68+AJ69)+1/(AJ100+AJ101))</f>
        <v>10141388.082151959</v>
      </c>
      <c r="AK9" s="7"/>
      <c r="AL9" s="7"/>
      <c r="AN9" s="5"/>
      <c r="AO9" s="5"/>
      <c r="AP9" s="4"/>
    </row>
    <row r="10" spans="1:42" s="12" customFormat="1" ht="15.75">
      <c r="A10" s="9" t="s">
        <v>39</v>
      </c>
      <c r="B10" s="9"/>
      <c r="C10" s="10">
        <f aca="true" t="shared" si="15" ref="C10:J10">C26/SUM(1/C55+1/C151+1/C87+1/C119)</f>
        <v>1.5074783581855877</v>
      </c>
      <c r="D10" s="10">
        <f t="shared" si="15"/>
        <v>1.5073872059953748</v>
      </c>
      <c r="E10" s="10">
        <f t="shared" si="15"/>
        <v>1.4963773455755356</v>
      </c>
      <c r="F10" s="10">
        <f t="shared" si="15"/>
        <v>1.4958054842896618</v>
      </c>
      <c r="G10" s="10">
        <f t="shared" si="15"/>
        <v>1.402424156020426</v>
      </c>
      <c r="H10" s="10">
        <f t="shared" si="15"/>
        <v>1.4023696660222398</v>
      </c>
      <c r="I10" s="10">
        <f t="shared" si="15"/>
        <v>1.7898722095794501</v>
      </c>
      <c r="J10" s="10">
        <f t="shared" si="15"/>
        <v>1.7888338554059222</v>
      </c>
      <c r="K10" s="10"/>
      <c r="L10" s="10">
        <f aca="true" t="shared" si="16" ref="L10:S10">L26/SUM(1/L55+1/L151+1/L87+1/L119)</f>
        <v>1.50728570902717</v>
      </c>
      <c r="M10" s="10">
        <f t="shared" si="16"/>
        <v>1.506771694403065</v>
      </c>
      <c r="N10" s="10">
        <f t="shared" si="16"/>
        <v>1.4969345198898458</v>
      </c>
      <c r="O10" s="10">
        <f t="shared" si="16"/>
        <v>1.496532362480671</v>
      </c>
      <c r="P10" s="10">
        <f t="shared" si="16"/>
        <v>1.401407971912193</v>
      </c>
      <c r="Q10" s="10">
        <f t="shared" si="16"/>
        <v>1.4016556171588246</v>
      </c>
      <c r="R10" s="10">
        <f t="shared" si="16"/>
        <v>1.791707778652436</v>
      </c>
      <c r="S10" s="10">
        <f t="shared" si="16"/>
        <v>1.7915218758447249</v>
      </c>
      <c r="T10" s="10">
        <f>T26/SUM(1/T55+1/T151+1/T87+1/T119)</f>
        <v>2.1407912214102813</v>
      </c>
      <c r="U10" s="10"/>
      <c r="V10" s="10">
        <f aca="true" t="shared" si="17" ref="V10:AC10">V26/SUM(1/V55+1/V151+1/V87+1/V119)</f>
        <v>4.895600509810192</v>
      </c>
      <c r="W10" s="10">
        <f t="shared" si="17"/>
        <v>1.5191013595280083</v>
      </c>
      <c r="X10" s="10">
        <f t="shared" si="17"/>
        <v>3.8088220305130367</v>
      </c>
      <c r="Y10" s="10">
        <f t="shared" si="17"/>
        <v>1.5045190624519733</v>
      </c>
      <c r="Z10" s="10">
        <f t="shared" si="17"/>
        <v>2.7750878965141514</v>
      </c>
      <c r="AA10" s="10">
        <f t="shared" si="17"/>
        <v>1.3940492821898942</v>
      </c>
      <c r="AB10" s="10">
        <f t="shared" si="17"/>
        <v>2.8254977902946314</v>
      </c>
      <c r="AC10" s="10">
        <f t="shared" si="17"/>
        <v>1.7284037436911728</v>
      </c>
      <c r="AD10" s="10">
        <f>AD26/SUM(1/AD55+1/AD151+1/AD87+1/AD119)</f>
        <v>2.979150505711919</v>
      </c>
      <c r="AE10" s="10">
        <f>AE26/SUM(1/AE55+1/AE151+1/AE87+1/AE119)</f>
        <v>1.697076614666786</v>
      </c>
      <c r="AF10" s="10"/>
      <c r="AG10" s="10">
        <f>AG26/SUM(1/AG55+1/AG151+1/AG87+1/AG119)</f>
        <v>1.728222425975252</v>
      </c>
      <c r="AH10" s="10">
        <f>AH26/SUM(1/AH55+1/AH151+1/AH87+1/AH119)</f>
        <v>1.7036492484464572</v>
      </c>
      <c r="AI10" s="10">
        <f>AI26/SUM(1/AI55+1/AI151+1/AI87+1/AI119)</f>
        <v>1.7247214937663948</v>
      </c>
      <c r="AJ10" s="10">
        <f>AJ26/SUM(1/AJ55+1/AJ151+1/AJ87+1/AJ119)</f>
        <v>2.2020372562081962</v>
      </c>
      <c r="AK10" s="11"/>
      <c r="AL10" s="11"/>
      <c r="AN10" s="5"/>
      <c r="AO10" s="5"/>
      <c r="AP10" s="11"/>
    </row>
    <row r="11" spans="1:42" s="12" customFormat="1" ht="15.75">
      <c r="A11" s="9" t="s">
        <v>40</v>
      </c>
      <c r="B11" s="9"/>
      <c r="C11" s="10">
        <f aca="true" t="shared" si="18" ref="C11:J11">C26/SUM(1/C56+1/C152+1/C88+1/C120)</f>
        <v>1.5074783581855877</v>
      </c>
      <c r="D11" s="10">
        <f t="shared" si="18"/>
        <v>1.5073872059953748</v>
      </c>
      <c r="E11" s="10">
        <f t="shared" si="18"/>
        <v>1.4963773455755356</v>
      </c>
      <c r="F11" s="10">
        <f t="shared" si="18"/>
        <v>1.4958054842896618</v>
      </c>
      <c r="G11" s="10">
        <f t="shared" si="18"/>
        <v>1.402424156020426</v>
      </c>
      <c r="H11" s="10">
        <f t="shared" si="18"/>
        <v>1.4023696660222398</v>
      </c>
      <c r="I11" s="10">
        <f t="shared" si="18"/>
        <v>1.7898722095794501</v>
      </c>
      <c r="J11" s="10">
        <f t="shared" si="18"/>
        <v>1.7888338554059222</v>
      </c>
      <c r="K11" s="10"/>
      <c r="L11" s="10">
        <f aca="true" t="shared" si="19" ref="L11:S11">L26/SUM(1/L56+1/L152+1/L88+1/L120)</f>
        <v>1.50728570902717</v>
      </c>
      <c r="M11" s="10">
        <f t="shared" si="19"/>
        <v>1.506771694403065</v>
      </c>
      <c r="N11" s="10">
        <f t="shared" si="19"/>
        <v>1.4969345198898458</v>
      </c>
      <c r="O11" s="10">
        <f t="shared" si="19"/>
        <v>1.496532362480671</v>
      </c>
      <c r="P11" s="10">
        <f t="shared" si="19"/>
        <v>1.401407971912193</v>
      </c>
      <c r="Q11" s="10">
        <f t="shared" si="19"/>
        <v>1.4016556171588246</v>
      </c>
      <c r="R11" s="10">
        <f t="shared" si="19"/>
        <v>1.791707778652436</v>
      </c>
      <c r="S11" s="10">
        <f t="shared" si="19"/>
        <v>1.7915218758447249</v>
      </c>
      <c r="T11" s="10">
        <f>T26/SUM(1/T56+1/T152+1/T88+1/T120)</f>
        <v>2.1407912214102813</v>
      </c>
      <c r="U11" s="10"/>
      <c r="V11" s="10">
        <f aca="true" t="shared" si="20" ref="V11:AC11">V26/SUM(1/V56+1/V152+1/V88+1/V120)</f>
        <v>6.347373275463323</v>
      </c>
      <c r="W11" s="10">
        <f t="shared" si="20"/>
        <v>1.4690868509446464</v>
      </c>
      <c r="X11" s="10">
        <f t="shared" si="20"/>
        <v>4.936322770955032</v>
      </c>
      <c r="Y11" s="10">
        <f t="shared" si="20"/>
        <v>1.3418409962805309</v>
      </c>
      <c r="Z11" s="10">
        <f t="shared" si="20"/>
        <v>3.4255416220113504</v>
      </c>
      <c r="AA11" s="10">
        <f t="shared" si="20"/>
        <v>1.1835771401554671</v>
      </c>
      <c r="AB11" s="10">
        <f t="shared" si="20"/>
        <v>3.4396642639475488</v>
      </c>
      <c r="AC11" s="10">
        <f t="shared" si="20"/>
        <v>1.3066919204524858</v>
      </c>
      <c r="AD11" s="10">
        <f>AD26/SUM(1/AD56+1/AD152+1/AD88+1/AD120)</f>
        <v>3.5570727106369207</v>
      </c>
      <c r="AE11" s="10">
        <f>AE26/SUM(1/AE56+1/AE152+1/AE88+1/AE120)</f>
        <v>1.291038337795501</v>
      </c>
      <c r="AF11" s="10"/>
      <c r="AG11" s="10">
        <f>AG26/SUM(1/AG56+1/AG152+1/AG88+1/AG120)</f>
        <v>1.3066546981450948</v>
      </c>
      <c r="AH11" s="10">
        <f>AH26/SUM(1/AH56+1/AH152+1/AH88+1/AH120)</f>
        <v>1.3060172965337427</v>
      </c>
      <c r="AI11" s="10">
        <f>AI26/SUM(1/AI56+1/AI152+1/AI88+1/AI120)</f>
        <v>1.2962121981907866</v>
      </c>
      <c r="AJ11" s="10">
        <f>AJ26/SUM(1/AJ56+1/AJ152+1/AJ88+1/AJ120)</f>
        <v>1.5699683418128152</v>
      </c>
      <c r="AK11" s="11"/>
      <c r="AL11" s="11"/>
      <c r="AN11" s="8"/>
      <c r="AO11" s="8"/>
      <c r="AP11" s="11"/>
    </row>
    <row r="12" ht="12.75">
      <c r="AN12" s="8"/>
    </row>
    <row r="13" spans="1:40" ht="12.75">
      <c r="A13" t="s">
        <v>33</v>
      </c>
      <c r="C13" t="s">
        <v>29</v>
      </c>
      <c r="D13" t="s">
        <v>30</v>
      </c>
      <c r="E13" t="s">
        <v>29</v>
      </c>
      <c r="F13" t="s">
        <v>30</v>
      </c>
      <c r="G13" t="s">
        <v>29</v>
      </c>
      <c r="H13" t="s">
        <v>30</v>
      </c>
      <c r="I13" t="s">
        <v>29</v>
      </c>
      <c r="J13" t="s">
        <v>30</v>
      </c>
      <c r="L13" t="s">
        <v>27</v>
      </c>
      <c r="M13" t="s">
        <v>28</v>
      </c>
      <c r="N13" t="s">
        <v>27</v>
      </c>
      <c r="O13" t="s">
        <v>28</v>
      </c>
      <c r="P13" t="s">
        <v>27</v>
      </c>
      <c r="Q13" t="s">
        <v>28</v>
      </c>
      <c r="R13" t="s">
        <v>27</v>
      </c>
      <c r="S13" t="s">
        <v>28</v>
      </c>
      <c r="T13" t="s">
        <v>28</v>
      </c>
      <c r="V13" t="s">
        <v>31</v>
      </c>
      <c r="W13" t="s">
        <v>32</v>
      </c>
      <c r="X13" t="s">
        <v>31</v>
      </c>
      <c r="Y13" t="s">
        <v>32</v>
      </c>
      <c r="Z13" t="s">
        <v>31</v>
      </c>
      <c r="AA13" t="s">
        <v>32</v>
      </c>
      <c r="AB13" t="s">
        <v>31</v>
      </c>
      <c r="AC13" t="s">
        <v>32</v>
      </c>
      <c r="AD13" t="s">
        <v>31</v>
      </c>
      <c r="AE13" t="s">
        <v>32</v>
      </c>
      <c r="AG13" t="s">
        <v>34</v>
      </c>
      <c r="AH13" t="s">
        <v>35</v>
      </c>
      <c r="AI13" t="s">
        <v>36</v>
      </c>
      <c r="AJ13" t="s">
        <v>37</v>
      </c>
      <c r="AN13" s="8"/>
    </row>
    <row r="14" ht="12.75">
      <c r="AN14" s="12"/>
    </row>
    <row r="15" spans="1:40" ht="12.75">
      <c r="A15" t="s">
        <v>42</v>
      </c>
      <c r="C15" t="s">
        <v>4</v>
      </c>
      <c r="D15" t="s">
        <v>4</v>
      </c>
      <c r="E15" t="s">
        <v>5</v>
      </c>
      <c r="F15" t="s">
        <v>5</v>
      </c>
      <c r="G15" t="s">
        <v>3</v>
      </c>
      <c r="H15" t="s">
        <v>3</v>
      </c>
      <c r="I15" t="s">
        <v>2</v>
      </c>
      <c r="J15" t="s">
        <v>2</v>
      </c>
      <c r="L15" t="s">
        <v>4</v>
      </c>
      <c r="M15" t="s">
        <v>4</v>
      </c>
      <c r="N15" t="s">
        <v>5</v>
      </c>
      <c r="O15" t="s">
        <v>5</v>
      </c>
      <c r="P15" t="s">
        <v>3</v>
      </c>
      <c r="Q15" t="s">
        <v>3</v>
      </c>
      <c r="R15" t="s">
        <v>2</v>
      </c>
      <c r="S15" t="s">
        <v>2</v>
      </c>
      <c r="T15" t="s">
        <v>47</v>
      </c>
      <c r="V15" t="s">
        <v>4</v>
      </c>
      <c r="W15" t="s">
        <v>4</v>
      </c>
      <c r="X15" t="s">
        <v>5</v>
      </c>
      <c r="Y15" t="s">
        <v>5</v>
      </c>
      <c r="Z15" t="s">
        <v>3</v>
      </c>
      <c r="AA15" t="s">
        <v>3</v>
      </c>
      <c r="AB15" t="s">
        <v>2</v>
      </c>
      <c r="AC15" t="s">
        <v>2</v>
      </c>
      <c r="AD15" t="s">
        <v>47</v>
      </c>
      <c r="AE15" t="s">
        <v>47</v>
      </c>
      <c r="AG15" t="s">
        <v>2</v>
      </c>
      <c r="AH15" t="s">
        <v>2</v>
      </c>
      <c r="AI15" t="s">
        <v>2</v>
      </c>
      <c r="AJ15" t="s">
        <v>2</v>
      </c>
      <c r="AN15" s="12"/>
    </row>
    <row r="17" spans="1:36" ht="15.75">
      <c r="A17" s="3" t="s">
        <v>0</v>
      </c>
      <c r="B17" s="3"/>
      <c r="C17" s="1">
        <f aca="true" t="shared" si="21" ref="C17:J17">SUM(C32++C128+C64+C96)/C26</f>
        <v>0.96585</v>
      </c>
      <c r="D17" s="1">
        <f t="shared" si="21"/>
        <v>0.96585</v>
      </c>
      <c r="E17" s="1">
        <f t="shared" si="21"/>
        <v>0.961075</v>
      </c>
      <c r="F17" s="1">
        <f t="shared" si="21"/>
        <v>0.961075</v>
      </c>
      <c r="G17" s="1">
        <f t="shared" si="21"/>
        <v>0.9928999999999999</v>
      </c>
      <c r="H17" s="1">
        <f t="shared" si="21"/>
        <v>0.992925</v>
      </c>
      <c r="I17" s="1">
        <f t="shared" si="21"/>
        <v>0.9838500000000001</v>
      </c>
      <c r="J17" s="1">
        <f t="shared" si="21"/>
        <v>0.9839</v>
      </c>
      <c r="K17" s="1"/>
      <c r="L17" s="1">
        <f aca="true" t="shared" si="22" ref="L17:S17">SUM(L32++L128+L64+L96)/L26</f>
        <v>0.9763999999999999</v>
      </c>
      <c r="M17" s="1">
        <f t="shared" si="22"/>
        <v>0.978725</v>
      </c>
      <c r="N17" s="1">
        <f t="shared" si="22"/>
        <v>0.9721</v>
      </c>
      <c r="O17" s="1">
        <f t="shared" si="22"/>
        <v>0.9742499999999998</v>
      </c>
      <c r="P17" s="1">
        <f t="shared" si="22"/>
        <v>0.9979750000000001</v>
      </c>
      <c r="Q17" s="1">
        <f t="shared" si="22"/>
        <v>0.9972000000000001</v>
      </c>
      <c r="R17" s="1">
        <f t="shared" si="22"/>
        <v>0.968275</v>
      </c>
      <c r="S17" s="1">
        <f t="shared" si="22"/>
        <v>0.966675</v>
      </c>
      <c r="T17" s="1">
        <f>SUM(T32++T128+T64+T96)/T26</f>
        <v>0.8246</v>
      </c>
      <c r="U17" s="1"/>
      <c r="V17" s="1">
        <f aca="true" t="shared" si="23" ref="V17:AC17">SUM(V32++V128+V64+V96)/V26</f>
        <v>0.96175</v>
      </c>
      <c r="W17" s="1">
        <f t="shared" si="23"/>
        <v>0.9780250000000001</v>
      </c>
      <c r="X17" s="1">
        <f t="shared" si="23"/>
        <v>0.9286999999999999</v>
      </c>
      <c r="Y17" s="1">
        <f t="shared" si="23"/>
        <v>0.937</v>
      </c>
      <c r="Z17" s="1">
        <f t="shared" si="23"/>
        <v>0.903325</v>
      </c>
      <c r="AA17" s="1">
        <f t="shared" si="23"/>
        <v>0.977625</v>
      </c>
      <c r="AB17" s="1">
        <f t="shared" si="23"/>
        <v>0.766225</v>
      </c>
      <c r="AC17" s="1">
        <f t="shared" si="23"/>
        <v>0.87405</v>
      </c>
      <c r="AD17" s="1">
        <f>SUM(AD32++AD128+AD64+AD96)/AD26</f>
        <v>0.641575</v>
      </c>
      <c r="AE17" s="1">
        <f>SUM(AE32++AE128+AE64+AE96)/AE26</f>
        <v>0.6856500000000001</v>
      </c>
      <c r="AF17" s="1"/>
      <c r="AG17" s="1">
        <f>SUM(AG32++AG128+AG64+AG96)/AG26</f>
        <v>0.8209749999999999</v>
      </c>
      <c r="AH17" s="1">
        <f>SUM(AH32++AH128+AH64+AH96)/AH26</f>
        <v>0.869875</v>
      </c>
      <c r="AI17" s="1">
        <f>SUM(AI32++AI128+AI64+AI96)/AI26</f>
        <v>0.85165</v>
      </c>
      <c r="AJ17" s="1">
        <f>SUM(AJ32++AJ128+AJ64+AJ96)/AJ26</f>
        <v>0.849775</v>
      </c>
    </row>
    <row r="18" spans="1:36" ht="15.75">
      <c r="A18" s="3" t="s">
        <v>1</v>
      </c>
      <c r="B18" s="3"/>
      <c r="C18" s="1">
        <f aca="true" t="shared" si="24" ref="C18:J18">SUM(C33+C129+C65+C97)/C26</f>
        <v>0.007575</v>
      </c>
      <c r="D18" s="1">
        <f t="shared" si="24"/>
        <v>0.007575</v>
      </c>
      <c r="E18" s="1">
        <f t="shared" si="24"/>
        <v>0.0119</v>
      </c>
      <c r="F18" s="1">
        <f t="shared" si="24"/>
        <v>0.0119</v>
      </c>
      <c r="G18" s="1">
        <f t="shared" si="24"/>
        <v>0.0619</v>
      </c>
      <c r="H18" s="1">
        <f t="shared" si="24"/>
        <v>0.0619</v>
      </c>
      <c r="I18" s="1">
        <f t="shared" si="24"/>
        <v>0.12775</v>
      </c>
      <c r="J18" s="1">
        <f t="shared" si="24"/>
        <v>0.12775</v>
      </c>
      <c r="K18" s="1"/>
      <c r="L18" s="1">
        <f aca="true" t="shared" si="25" ref="L18:S18">SUM(L33+L129+L65+L97)/L26</f>
        <v>0.007575</v>
      </c>
      <c r="M18" s="1">
        <f t="shared" si="25"/>
        <v>0.007575</v>
      </c>
      <c r="N18" s="1">
        <f t="shared" si="25"/>
        <v>0.0119</v>
      </c>
      <c r="O18" s="1">
        <f t="shared" si="25"/>
        <v>0.0119</v>
      </c>
      <c r="P18" s="1">
        <f t="shared" si="25"/>
        <v>0.06215</v>
      </c>
      <c r="Q18" s="1">
        <f t="shared" si="25"/>
        <v>0.062075</v>
      </c>
      <c r="R18" s="1">
        <f t="shared" si="25"/>
        <v>0.12705</v>
      </c>
      <c r="S18" s="1">
        <f t="shared" si="25"/>
        <v>0.12685</v>
      </c>
      <c r="T18" s="1">
        <f>SUM(T33+T129+T65+T97)/T26</f>
        <v>0.273925</v>
      </c>
      <c r="U18" s="1"/>
      <c r="V18" s="1">
        <f aca="true" t="shared" si="26" ref="V18:AC18">SUM(V33+V129+V65+V97)/V26</f>
        <v>0.013624999999999998</v>
      </c>
      <c r="W18" s="1">
        <f t="shared" si="26"/>
        <v>0.009975</v>
      </c>
      <c r="X18" s="1">
        <f t="shared" si="26"/>
        <v>0.071075</v>
      </c>
      <c r="Y18" s="1">
        <f t="shared" si="26"/>
        <v>0.057300000000000004</v>
      </c>
      <c r="Z18" s="1">
        <f t="shared" si="26"/>
        <v>0.16104999999999997</v>
      </c>
      <c r="AA18" s="1">
        <f t="shared" si="26"/>
        <v>0.13774999999999998</v>
      </c>
      <c r="AB18" s="1">
        <f t="shared" si="26"/>
        <v>0.280225</v>
      </c>
      <c r="AC18" s="1">
        <f t="shared" si="26"/>
        <v>0.26755</v>
      </c>
      <c r="AD18" s="1">
        <f>SUM(AD33+AD129+AD65+AD97)/AD26</f>
        <v>0.48495</v>
      </c>
      <c r="AE18" s="1">
        <f>SUM(AE33+AE129+AE65+AE97)/AE26</f>
        <v>0.53805</v>
      </c>
      <c r="AF18" s="1"/>
      <c r="AG18" s="1">
        <f>SUM(AG33+AG129+AG65+AG97)/AG26</f>
        <v>0.26975</v>
      </c>
      <c r="AH18" s="1">
        <f>SUM(AH33+AH129+AH65+AH97)/AH26</f>
        <v>0.241475</v>
      </c>
      <c r="AI18" s="1">
        <f>SUM(AI33+AI129+AI65+AI97)/AI26</f>
        <v>0.28779999999999994</v>
      </c>
      <c r="AJ18" s="1">
        <f>SUM(AJ33+AJ129+AJ65+AJ97)/AJ26</f>
        <v>0.371</v>
      </c>
    </row>
    <row r="19" spans="1:36" ht="15.75">
      <c r="A19" s="6" t="s">
        <v>6</v>
      </c>
      <c r="B19" s="6"/>
      <c r="C19" s="2">
        <f aca="true" t="shared" si="27" ref="C19:J19">SUM(C34+C130+C66+C98)/C26</f>
        <v>19825158.75</v>
      </c>
      <c r="D19" s="2">
        <f t="shared" si="27"/>
        <v>19825233.25</v>
      </c>
      <c r="E19" s="2">
        <f t="shared" si="27"/>
        <v>19830013.25</v>
      </c>
      <c r="F19" s="2">
        <f t="shared" si="27"/>
        <v>19830051.25</v>
      </c>
      <c r="G19" s="2">
        <f t="shared" si="27"/>
        <v>19829129.5</v>
      </c>
      <c r="H19" s="2">
        <f t="shared" si="27"/>
        <v>19829126.5</v>
      </c>
      <c r="I19" s="2">
        <f t="shared" si="27"/>
        <v>19839746.75</v>
      </c>
      <c r="J19" s="2">
        <f t="shared" si="27"/>
        <v>19839933.25</v>
      </c>
      <c r="K19" s="2"/>
      <c r="L19" s="2">
        <f aca="true" t="shared" si="28" ref="L19:S19">SUM(L34+L130+L66+L98)/L26</f>
        <v>19833785.75</v>
      </c>
      <c r="M19" s="2">
        <f t="shared" si="28"/>
        <v>19833820.5</v>
      </c>
      <c r="N19" s="2">
        <f t="shared" si="28"/>
        <v>19838301.25</v>
      </c>
      <c r="O19" s="2">
        <f t="shared" si="28"/>
        <v>19838682.5</v>
      </c>
      <c r="P19" s="2">
        <f t="shared" si="28"/>
        <v>19836712</v>
      </c>
      <c r="Q19" s="2">
        <f t="shared" si="28"/>
        <v>19837207.5</v>
      </c>
      <c r="R19" s="2">
        <f t="shared" si="28"/>
        <v>19840982</v>
      </c>
      <c r="S19" s="2">
        <f t="shared" si="28"/>
        <v>19842818</v>
      </c>
      <c r="T19" s="2">
        <f>SUM(T34+T130+T66+T98)/T26</f>
        <v>21167314.5</v>
      </c>
      <c r="U19" s="2"/>
      <c r="V19" s="2">
        <f aca="true" t="shared" si="29" ref="V19:AC19">SUM(V34+V130+V66+V98)/V26</f>
        <v>19846247.75</v>
      </c>
      <c r="W19" s="2">
        <f t="shared" si="29"/>
        <v>19838861.75</v>
      </c>
      <c r="X19" s="2">
        <f t="shared" si="29"/>
        <v>19842751.25</v>
      </c>
      <c r="Y19" s="2">
        <f t="shared" si="29"/>
        <v>19835316.25</v>
      </c>
      <c r="Z19" s="2">
        <f t="shared" si="29"/>
        <v>19843735.5</v>
      </c>
      <c r="AA19" s="2">
        <f t="shared" si="29"/>
        <v>20112467.5</v>
      </c>
      <c r="AB19" s="2">
        <f t="shared" si="29"/>
        <v>19859805</v>
      </c>
      <c r="AC19" s="2">
        <f t="shared" si="29"/>
        <v>21063604</v>
      </c>
      <c r="AD19" s="2">
        <f>SUM(AD34+AD130+AD66+AD98)/AD26</f>
        <v>21668689.5</v>
      </c>
      <c r="AE19" s="2">
        <f>SUM(AE34+AE130+AE66+AE98)/AE26</f>
        <v>24371510.25</v>
      </c>
      <c r="AF19" s="2"/>
      <c r="AG19" s="2">
        <f>SUM(AG34+AG130+AG66+AG98)/AG26</f>
        <v>21184936.5</v>
      </c>
      <c r="AH19" s="2">
        <f>SUM(AH34+AH130+AH66+AH98)/AH26</f>
        <v>20005641.75</v>
      </c>
      <c r="AI19" s="2">
        <f>SUM(AI34+AI130+AI66+AI98)/AI26</f>
        <v>21195851.75</v>
      </c>
      <c r="AJ19" s="2">
        <f>SUM(AJ34+AJ130+AJ66+AJ98)/AJ26</f>
        <v>21529912.75</v>
      </c>
    </row>
    <row r="20" spans="1:36" ht="15.75">
      <c r="A20" s="6" t="s">
        <v>7</v>
      </c>
      <c r="B20" s="6"/>
      <c r="C20" s="2">
        <f aca="true" t="shared" si="30" ref="C20:J20">SUM(C35+C131+C67+C99)/C26</f>
        <v>427112036.25</v>
      </c>
      <c r="D20" s="2">
        <f t="shared" si="30"/>
        <v>427113126.75</v>
      </c>
      <c r="E20" s="2">
        <f t="shared" si="30"/>
        <v>221117508.75</v>
      </c>
      <c r="F20" s="2">
        <f t="shared" si="30"/>
        <v>221117890</v>
      </c>
      <c r="G20" s="2">
        <f t="shared" si="30"/>
        <v>115496830.25</v>
      </c>
      <c r="H20" s="2">
        <f t="shared" si="30"/>
        <v>115496775.25</v>
      </c>
      <c r="I20" s="2">
        <f t="shared" si="30"/>
        <v>123292960.25</v>
      </c>
      <c r="J20" s="2">
        <f t="shared" si="30"/>
        <v>123292719.75</v>
      </c>
      <c r="K20" s="2"/>
      <c r="L20" s="2">
        <f aca="true" t="shared" si="31" ref="L20:S20">SUM(L35+L131+L67+L99)/L26</f>
        <v>427259270.75</v>
      </c>
      <c r="M20" s="2">
        <f t="shared" si="31"/>
        <v>427394099.25</v>
      </c>
      <c r="N20" s="2">
        <f t="shared" si="31"/>
        <v>221189367.75</v>
      </c>
      <c r="O20" s="2">
        <f t="shared" si="31"/>
        <v>221327274.75</v>
      </c>
      <c r="P20" s="2">
        <f t="shared" si="31"/>
        <v>115523406.5</v>
      </c>
      <c r="Q20" s="2">
        <f t="shared" si="31"/>
        <v>115886694.25</v>
      </c>
      <c r="R20" s="2">
        <f t="shared" si="31"/>
        <v>123339410.25</v>
      </c>
      <c r="S20" s="2">
        <f t="shared" si="31"/>
        <v>124123950.25</v>
      </c>
      <c r="T20" s="2">
        <f>SUM(T35+T131+T67+T99)/T26</f>
        <v>127143416</v>
      </c>
      <c r="U20" s="2"/>
      <c r="V20" s="2">
        <f aca="true" t="shared" si="32" ref="V20:AC20">SUM(V35+V131+V67+V99)/V26</f>
        <v>437241097.5</v>
      </c>
      <c r="W20" s="2">
        <f t="shared" si="32"/>
        <v>427320336.75</v>
      </c>
      <c r="X20" s="2">
        <f t="shared" si="32"/>
        <v>228314476.5</v>
      </c>
      <c r="Y20" s="2">
        <f t="shared" si="32"/>
        <v>218395057.25</v>
      </c>
      <c r="Z20" s="2">
        <f t="shared" si="32"/>
        <v>121536471.25</v>
      </c>
      <c r="AA20" s="2">
        <f t="shared" si="32"/>
        <v>114759756.25</v>
      </c>
      <c r="AB20" s="2">
        <f t="shared" si="32"/>
        <v>126111284.75</v>
      </c>
      <c r="AC20" s="2">
        <f t="shared" si="32"/>
        <v>121377767.25</v>
      </c>
      <c r="AD20" s="2">
        <f>SUM(AD35+AD131+AD67+AD99)/AD26</f>
        <v>127544718.5</v>
      </c>
      <c r="AE20" s="2">
        <f>SUM(AE35+AE131+AE67+AE99)/AE26</f>
        <v>120848011.25</v>
      </c>
      <c r="AF20" s="2"/>
      <c r="AG20" s="2">
        <f>SUM(AG35+AG131+AG67+AG99)/AG26</f>
        <v>121309715.5</v>
      </c>
      <c r="AH20" s="2">
        <f>SUM(AH35+AH131+AH67+AH99)/AH26</f>
        <v>131759460.5</v>
      </c>
      <c r="AI20" s="2">
        <f>SUM(AI35+AI131+AI67+AI99)/AI26</f>
        <v>121432413.75</v>
      </c>
      <c r="AJ20" s="2">
        <f>SUM(AJ35+AJ131+AJ67+AJ99)/AJ26</f>
        <v>112913256.25</v>
      </c>
    </row>
    <row r="21" spans="1:36" ht="15.75">
      <c r="A21" s="6" t="s">
        <v>38</v>
      </c>
      <c r="B21" s="6"/>
      <c r="C21" s="2">
        <f aca="true" t="shared" si="33" ref="C21:J21">SUM(C36+C37+C132+C68+C69+C100+C101)/C26</f>
        <v>0</v>
      </c>
      <c r="D21" s="2">
        <f t="shared" si="33"/>
        <v>0</v>
      </c>
      <c r="E21" s="2">
        <f t="shared" si="33"/>
        <v>0</v>
      </c>
      <c r="F21" s="2">
        <f t="shared" si="33"/>
        <v>0</v>
      </c>
      <c r="G21" s="2">
        <f t="shared" si="33"/>
        <v>0</v>
      </c>
      <c r="H21" s="2">
        <f t="shared" si="33"/>
        <v>0</v>
      </c>
      <c r="I21" s="2">
        <f t="shared" si="33"/>
        <v>0</v>
      </c>
      <c r="J21" s="2">
        <f t="shared" si="33"/>
        <v>0</v>
      </c>
      <c r="K21" s="2"/>
      <c r="L21" s="2">
        <f aca="true" t="shared" si="34" ref="L21:S21">SUM(L36+L37+L132+L68+L69+L100+L101)/L26</f>
        <v>21845516.75</v>
      </c>
      <c r="M21" s="2">
        <f t="shared" si="34"/>
        <v>62226208.75</v>
      </c>
      <c r="N21" s="2">
        <f t="shared" si="34"/>
        <v>21529323.5</v>
      </c>
      <c r="O21" s="2">
        <f t="shared" si="34"/>
        <v>61501911.5</v>
      </c>
      <c r="P21" s="2">
        <f t="shared" si="34"/>
        <v>22072496.25</v>
      </c>
      <c r="Q21" s="2">
        <f t="shared" si="34"/>
        <v>37958640.5</v>
      </c>
      <c r="R21" s="2">
        <f t="shared" si="34"/>
        <v>38589148.25</v>
      </c>
      <c r="S21" s="2">
        <f t="shared" si="34"/>
        <v>41671413.75</v>
      </c>
      <c r="T21" s="2">
        <f>SUM(T36+T37+T132+T68+T69+T100+T101)/T26</f>
        <v>44341648.25</v>
      </c>
      <c r="U21" s="2"/>
      <c r="V21" s="2">
        <f aca="true" t="shared" si="35" ref="V21:AC21">SUM(V36+V37+V132+V68+V69+V100+V101)/V26</f>
        <v>37827913</v>
      </c>
      <c r="W21" s="2">
        <f t="shared" si="35"/>
        <v>62052822.25</v>
      </c>
      <c r="X21" s="2">
        <f t="shared" si="35"/>
        <v>48454206.5</v>
      </c>
      <c r="Y21" s="2">
        <f t="shared" si="35"/>
        <v>47522499.5</v>
      </c>
      <c r="Z21" s="2">
        <f t="shared" si="35"/>
        <v>74971595.25</v>
      </c>
      <c r="AA21" s="2">
        <f t="shared" si="35"/>
        <v>35990648.5</v>
      </c>
      <c r="AB21" s="2">
        <f t="shared" si="35"/>
        <v>85583267.5</v>
      </c>
      <c r="AC21" s="2">
        <f t="shared" si="35"/>
        <v>68579508</v>
      </c>
      <c r="AD21" s="2">
        <f>SUM(AD36+AD37+AD132+AD68+AD69+AD100+AD101)/AD26</f>
        <v>89033747.25</v>
      </c>
      <c r="AE21" s="2">
        <f>SUM(AE36+AE37+AE132+AE68+AE69+AE100+AE101)/AE26</f>
        <v>93693392.75</v>
      </c>
      <c r="AF21" s="2"/>
      <c r="AG21" s="2">
        <f>SUM(AG36+AG37+AG132+AG68+AG69+AG100+AG101)/AG26</f>
        <v>51860761</v>
      </c>
      <c r="AH21" s="2">
        <f>SUM(AH36+AH37+AH132+AH68+AH69+AH100+AH101)/AH26</f>
        <v>98529324</v>
      </c>
      <c r="AI21" s="2">
        <f>SUM(AI36+AI37+AI132+AI68+AI69+AI100+AI101)/AI26</f>
        <v>71769279.25</v>
      </c>
      <c r="AJ21" s="2">
        <f>SUM(AJ36+AJ37+AJ132+AJ68+AJ69+AJ100+AJ101)/AJ26</f>
        <v>62469561</v>
      </c>
    </row>
    <row r="22" spans="1:36" ht="15.75">
      <c r="A22" s="9" t="s">
        <v>39</v>
      </c>
      <c r="B22" s="9"/>
      <c r="C22" s="10">
        <f aca="true" t="shared" si="36" ref="C22:J22">SUM(C55+C151+C87+C119)/C26</f>
        <v>1.681553592395446</v>
      </c>
      <c r="D22" s="10">
        <f t="shared" si="36"/>
        <v>1.6814718662390913</v>
      </c>
      <c r="E22" s="10">
        <f t="shared" si="36"/>
        <v>1.64550868547505</v>
      </c>
      <c r="F22" s="10">
        <f t="shared" si="36"/>
        <v>1.6450736702431779</v>
      </c>
      <c r="G22" s="10">
        <f t="shared" si="36"/>
        <v>1.4473976235174835</v>
      </c>
      <c r="H22" s="10">
        <f t="shared" si="36"/>
        <v>1.4473282912006946</v>
      </c>
      <c r="I22" s="10">
        <f t="shared" si="36"/>
        <v>1.8148406224713873</v>
      </c>
      <c r="J22" s="10">
        <f t="shared" si="36"/>
        <v>1.813954357106069</v>
      </c>
      <c r="K22" s="10"/>
      <c r="L22" s="10">
        <f aca="true" t="shared" si="37" ref="L22:S22">SUM(L55+L151+L87+L119)/L26</f>
        <v>1.6813996903580815</v>
      </c>
      <c r="M22" s="10">
        <f t="shared" si="37"/>
        <v>1.6809965969645688</v>
      </c>
      <c r="N22" s="10">
        <f t="shared" si="37"/>
        <v>1.6459180358344896</v>
      </c>
      <c r="O22" s="10">
        <f t="shared" si="37"/>
        <v>1.6456085241403027</v>
      </c>
      <c r="P22" s="10">
        <f t="shared" si="37"/>
        <v>1.4465454441810914</v>
      </c>
      <c r="Q22" s="10">
        <f t="shared" si="37"/>
        <v>1.446739260586005</v>
      </c>
      <c r="R22" s="10">
        <f t="shared" si="37"/>
        <v>1.816443229626141</v>
      </c>
      <c r="S22" s="10">
        <f t="shared" si="37"/>
        <v>1.8162959246398993</v>
      </c>
      <c r="T22" s="10">
        <f>SUM(T55+T151+T87+T119)/T26</f>
        <v>2.1493559112877945</v>
      </c>
      <c r="U22" s="10"/>
      <c r="V22" s="10">
        <f aca="true" t="shared" si="38" ref="V22:AC22">SUM(V55+V151+V87+V119)/V26</f>
        <v>5.342558948505128</v>
      </c>
      <c r="W22" s="10">
        <f t="shared" si="38"/>
        <v>1.701402852126067</v>
      </c>
      <c r="X22" s="10">
        <f t="shared" si="38"/>
        <v>3.904108401961758</v>
      </c>
      <c r="Y22" s="10">
        <f t="shared" si="38"/>
        <v>1.5915925713928796</v>
      </c>
      <c r="Z22" s="10">
        <f t="shared" si="38"/>
        <v>2.777676625792051</v>
      </c>
      <c r="AA22" s="10">
        <f t="shared" si="38"/>
        <v>1.4145040628869519</v>
      </c>
      <c r="AB22" s="10">
        <f t="shared" si="38"/>
        <v>2.8262959310711038</v>
      </c>
      <c r="AC22" s="10">
        <f t="shared" si="38"/>
        <v>1.7427050154921822</v>
      </c>
      <c r="AD22" s="10">
        <f>SUM(AD55+AD151+AD87+AD119)/AD26</f>
        <v>2.9853154040409318</v>
      </c>
      <c r="AE22" s="10">
        <f>SUM(AE55+AE151+AE87+AE119)/AE26</f>
        <v>1.7012470146747973</v>
      </c>
      <c r="AF22" s="10"/>
      <c r="AG22" s="10">
        <f>SUM(AG55+AG151+AG87+AG119)/AG26</f>
        <v>1.7425255694886514</v>
      </c>
      <c r="AH22" s="10">
        <f>SUM(AH55+AH151+AH87+AH119)/AH26</f>
        <v>1.7116441354381742</v>
      </c>
      <c r="AI22" s="10">
        <f>SUM(AI55+AI151+AI87+AI119)/AI26</f>
        <v>1.7464429673695352</v>
      </c>
      <c r="AJ22" s="10">
        <f>SUM(AJ55+AJ151+AJ87+AJ119)/AJ26</f>
        <v>2.258410570853408</v>
      </c>
    </row>
    <row r="23" spans="1:36" ht="15.75">
      <c r="A23" s="9" t="s">
        <v>40</v>
      </c>
      <c r="B23" s="9"/>
      <c r="C23" s="10">
        <f aca="true" t="shared" si="39" ref="C23:J23">SUM(C56+C152+C88+C120)/C26</f>
        <v>1.681553592395446</v>
      </c>
      <c r="D23" s="10">
        <f t="shared" si="39"/>
        <v>1.6814718662390913</v>
      </c>
      <c r="E23" s="10">
        <f t="shared" si="39"/>
        <v>1.64550868547505</v>
      </c>
      <c r="F23" s="10">
        <f t="shared" si="39"/>
        <v>1.6450736702431779</v>
      </c>
      <c r="G23" s="10">
        <f t="shared" si="39"/>
        <v>1.4473976235174835</v>
      </c>
      <c r="H23" s="10">
        <f t="shared" si="39"/>
        <v>1.4473282912006946</v>
      </c>
      <c r="I23" s="10">
        <f t="shared" si="39"/>
        <v>1.8148406224713873</v>
      </c>
      <c r="J23" s="10">
        <f t="shared" si="39"/>
        <v>1.813954357106069</v>
      </c>
      <c r="K23" s="10"/>
      <c r="L23" s="10">
        <f aca="true" t="shared" si="40" ref="L23:S23">SUM(L56+L152+L88+L120)/L26</f>
        <v>1.6813996903580815</v>
      </c>
      <c r="M23" s="10">
        <f t="shared" si="40"/>
        <v>1.6809965969645688</v>
      </c>
      <c r="N23" s="10">
        <f t="shared" si="40"/>
        <v>1.6459180358344896</v>
      </c>
      <c r="O23" s="10">
        <f t="shared" si="40"/>
        <v>1.6456085241403027</v>
      </c>
      <c r="P23" s="10">
        <f t="shared" si="40"/>
        <v>1.4465454441810914</v>
      </c>
      <c r="Q23" s="10">
        <f t="shared" si="40"/>
        <v>1.446739260586005</v>
      </c>
      <c r="R23" s="10">
        <f t="shared" si="40"/>
        <v>1.816443229626141</v>
      </c>
      <c r="S23" s="10">
        <f t="shared" si="40"/>
        <v>1.8162959246398993</v>
      </c>
      <c r="T23" s="10">
        <f>SUM(T56+T152+T88+T120)/T26</f>
        <v>2.1493559112877945</v>
      </c>
      <c r="U23" s="10"/>
      <c r="V23" s="10">
        <f aca="true" t="shared" si="41" ref="V23:AC23">SUM(V56+V152+V88+V120)/V26</f>
        <v>7.233092378098503</v>
      </c>
      <c r="W23" s="10">
        <f t="shared" si="41"/>
        <v>1.5819937070604626</v>
      </c>
      <c r="X23" s="10">
        <f t="shared" si="41"/>
        <v>5.09489119968306</v>
      </c>
      <c r="Y23" s="10">
        <f t="shared" si="41"/>
        <v>1.3688391861699891</v>
      </c>
      <c r="Z23" s="10">
        <f t="shared" si="41"/>
        <v>3.4312531937287747</v>
      </c>
      <c r="AA23" s="10">
        <f t="shared" si="41"/>
        <v>1.1846288226908315</v>
      </c>
      <c r="AB23" s="10">
        <f t="shared" si="41"/>
        <v>3.440913599160948</v>
      </c>
      <c r="AC23" s="10">
        <f t="shared" si="41"/>
        <v>1.3090355884409133</v>
      </c>
      <c r="AD23" s="10">
        <f>SUM(AD56+AD152+AD88+AD120)/AD26</f>
        <v>3.558415275898362</v>
      </c>
      <c r="AE23" s="10">
        <f>SUM(AE56+AE152+AE88+AE120)/AE26</f>
        <v>1.293703809459814</v>
      </c>
      <c r="AF23" s="10"/>
      <c r="AG23" s="10">
        <f>SUM(AG56+AG152+AG88+AG120)/AG26</f>
        <v>1.308989554934916</v>
      </c>
      <c r="AH23" s="10">
        <f>SUM(AH56+AH152+AH88+AH120)/AH26</f>
        <v>1.3085633844450624</v>
      </c>
      <c r="AI23" s="10">
        <f>SUM(AI56+AI152+AI88+AI120)/AI26</f>
        <v>1.2995868417886927</v>
      </c>
      <c r="AJ23" s="10">
        <f>SUM(AJ56+AJ152+AJ88+AJ120)/AJ26</f>
        <v>1.589334747290533</v>
      </c>
    </row>
    <row r="25" ht="12.75">
      <c r="Y25">
        <v>3</v>
      </c>
    </row>
    <row r="26" spans="1:36" ht="12.75">
      <c r="A26" t="s">
        <v>8</v>
      </c>
      <c r="C26">
        <f>SUM(S26)</f>
        <v>4</v>
      </c>
      <c r="D26">
        <f>SUM(I26)</f>
        <v>4</v>
      </c>
      <c r="E26">
        <f aca="true" t="shared" si="42" ref="E26:J26">SUM(C26)</f>
        <v>4</v>
      </c>
      <c r="F26">
        <f t="shared" si="42"/>
        <v>4</v>
      </c>
      <c r="G26">
        <f t="shared" si="42"/>
        <v>4</v>
      </c>
      <c r="H26">
        <f t="shared" si="42"/>
        <v>4</v>
      </c>
      <c r="I26">
        <f t="shared" si="42"/>
        <v>4</v>
      </c>
      <c r="J26">
        <f t="shared" si="42"/>
        <v>4</v>
      </c>
      <c r="L26">
        <v>4</v>
      </c>
      <c r="M26">
        <f>SUM(R26)</f>
        <v>4</v>
      </c>
      <c r="N26">
        <f aca="true" t="shared" si="43" ref="N26:T26">SUM(L26)</f>
        <v>4</v>
      </c>
      <c r="O26">
        <f t="shared" si="43"/>
        <v>4</v>
      </c>
      <c r="P26">
        <f t="shared" si="43"/>
        <v>4</v>
      </c>
      <c r="Q26">
        <f t="shared" si="43"/>
        <v>4</v>
      </c>
      <c r="R26">
        <f t="shared" si="43"/>
        <v>4</v>
      </c>
      <c r="S26">
        <f t="shared" si="43"/>
        <v>4</v>
      </c>
      <c r="T26">
        <f t="shared" si="43"/>
        <v>4</v>
      </c>
      <c r="V26">
        <f>SUM(S26)</f>
        <v>4</v>
      </c>
      <c r="W26">
        <v>4</v>
      </c>
      <c r="X26">
        <f aca="true" t="shared" si="44" ref="X26:AE26">SUM(V26)</f>
        <v>4</v>
      </c>
      <c r="Y26">
        <f t="shared" si="44"/>
        <v>4</v>
      </c>
      <c r="Z26">
        <f t="shared" si="44"/>
        <v>4</v>
      </c>
      <c r="AA26">
        <f t="shared" si="44"/>
        <v>4</v>
      </c>
      <c r="AB26">
        <f t="shared" si="44"/>
        <v>4</v>
      </c>
      <c r="AC26">
        <f t="shared" si="44"/>
        <v>4</v>
      </c>
      <c r="AD26">
        <f t="shared" si="44"/>
        <v>4</v>
      </c>
      <c r="AE26">
        <f t="shared" si="44"/>
        <v>4</v>
      </c>
      <c r="AG26">
        <f>SUM(AC26)</f>
        <v>4</v>
      </c>
      <c r="AH26">
        <f>SUM(AG26)</f>
        <v>4</v>
      </c>
      <c r="AI26">
        <f>SUM(AH26)</f>
        <v>4</v>
      </c>
      <c r="AJ26">
        <f>SUM(AI26)</f>
        <v>4</v>
      </c>
    </row>
    <row r="28" spans="1:36" ht="12.75">
      <c r="A28" t="s">
        <v>33</v>
      </c>
      <c r="C28" t="s">
        <v>29</v>
      </c>
      <c r="D28" t="s">
        <v>30</v>
      </c>
      <c r="E28" t="s">
        <v>29</v>
      </c>
      <c r="F28" t="s">
        <v>30</v>
      </c>
      <c r="G28" t="s">
        <v>29</v>
      </c>
      <c r="H28" t="s">
        <v>30</v>
      </c>
      <c r="I28" t="s">
        <v>29</v>
      </c>
      <c r="J28" t="s">
        <v>30</v>
      </c>
      <c r="L28" t="s">
        <v>27</v>
      </c>
      <c r="M28" t="s">
        <v>28</v>
      </c>
      <c r="N28" t="s">
        <v>27</v>
      </c>
      <c r="O28" t="s">
        <v>28</v>
      </c>
      <c r="P28" t="s">
        <v>27</v>
      </c>
      <c r="Q28" t="s">
        <v>28</v>
      </c>
      <c r="R28" t="s">
        <v>27</v>
      </c>
      <c r="S28" t="s">
        <v>28</v>
      </c>
      <c r="T28" t="s">
        <v>28</v>
      </c>
      <c r="V28" t="s">
        <v>31</v>
      </c>
      <c r="W28" t="s">
        <v>32</v>
      </c>
      <c r="X28" t="s">
        <v>31</v>
      </c>
      <c r="Y28" t="s">
        <v>32</v>
      </c>
      <c r="Z28" t="s">
        <v>31</v>
      </c>
      <c r="AA28" t="s">
        <v>32</v>
      </c>
      <c r="AB28" t="s">
        <v>31</v>
      </c>
      <c r="AC28" t="s">
        <v>32</v>
      </c>
      <c r="AD28" t="s">
        <v>31</v>
      </c>
      <c r="AE28" t="s">
        <v>32</v>
      </c>
      <c r="AG28" t="s">
        <v>34</v>
      </c>
      <c r="AH28" t="s">
        <v>35</v>
      </c>
      <c r="AI28" t="s">
        <v>36</v>
      </c>
      <c r="AJ28" t="s">
        <v>37</v>
      </c>
    </row>
    <row r="30" spans="1:36" ht="12.75">
      <c r="A30" t="s">
        <v>43</v>
      </c>
      <c r="C30" t="s">
        <v>4</v>
      </c>
      <c r="D30" t="s">
        <v>4</v>
      </c>
      <c r="E30" t="s">
        <v>5</v>
      </c>
      <c r="F30" t="s">
        <v>5</v>
      </c>
      <c r="G30" t="s">
        <v>3</v>
      </c>
      <c r="H30" t="s">
        <v>3</v>
      </c>
      <c r="I30" t="s">
        <v>2</v>
      </c>
      <c r="J30" t="s">
        <v>2</v>
      </c>
      <c r="L30" t="s">
        <v>4</v>
      </c>
      <c r="M30" t="s">
        <v>4</v>
      </c>
      <c r="N30" t="s">
        <v>5</v>
      </c>
      <c r="O30" t="s">
        <v>5</v>
      </c>
      <c r="P30" t="s">
        <v>3</v>
      </c>
      <c r="Q30" t="s">
        <v>3</v>
      </c>
      <c r="R30" t="s">
        <v>2</v>
      </c>
      <c r="S30" t="s">
        <v>2</v>
      </c>
      <c r="T30" t="s">
        <v>47</v>
      </c>
      <c r="V30" t="s">
        <v>4</v>
      </c>
      <c r="W30" t="s">
        <v>4</v>
      </c>
      <c r="X30" t="s">
        <v>5</v>
      </c>
      <c r="Y30" t="s">
        <v>5</v>
      </c>
      <c r="Z30" t="s">
        <v>3</v>
      </c>
      <c r="AA30" t="s">
        <v>3</v>
      </c>
      <c r="AB30" t="s">
        <v>2</v>
      </c>
      <c r="AC30" t="s">
        <v>2</v>
      </c>
      <c r="AD30" t="s">
        <v>47</v>
      </c>
      <c r="AE30" t="s">
        <v>47</v>
      </c>
      <c r="AG30" t="s">
        <v>2</v>
      </c>
      <c r="AH30" t="s">
        <v>2</v>
      </c>
      <c r="AI30" t="s">
        <v>2</v>
      </c>
      <c r="AJ30" t="s">
        <v>2</v>
      </c>
    </row>
    <row r="32" spans="1:36" ht="15.75">
      <c r="A32" t="s">
        <v>0</v>
      </c>
      <c r="C32" s="13">
        <v>1.0872</v>
      </c>
      <c r="D32" s="13">
        <v>1.0872</v>
      </c>
      <c r="E32" s="13">
        <v>1.089</v>
      </c>
      <c r="F32" s="13">
        <v>1.089</v>
      </c>
      <c r="G32" s="13">
        <v>1.2831</v>
      </c>
      <c r="H32" s="13">
        <v>1.2831</v>
      </c>
      <c r="I32" s="13">
        <v>1.319</v>
      </c>
      <c r="J32" s="13">
        <v>1.319</v>
      </c>
      <c r="K32" s="13"/>
      <c r="L32" s="13">
        <v>1.1314</v>
      </c>
      <c r="M32" s="13">
        <v>1.1277</v>
      </c>
      <c r="N32" s="13">
        <v>1.1333</v>
      </c>
      <c r="O32" s="13">
        <v>1.1297</v>
      </c>
      <c r="P32" s="13">
        <v>1.3063</v>
      </c>
      <c r="Q32" s="13">
        <v>1.2998</v>
      </c>
      <c r="R32" s="14">
        <v>1.2709</v>
      </c>
      <c r="S32" s="13">
        <v>1.2634</v>
      </c>
      <c r="T32" s="13">
        <v>0.9513</v>
      </c>
      <c r="U32" s="13"/>
      <c r="V32" s="13">
        <v>1.1699</v>
      </c>
      <c r="W32" s="13">
        <v>1.1287</v>
      </c>
      <c r="X32" s="13">
        <v>1.1457</v>
      </c>
      <c r="Y32" s="13">
        <v>1.1335</v>
      </c>
      <c r="Z32" s="13">
        <v>1.1334</v>
      </c>
      <c r="AA32" s="13">
        <v>1.3238</v>
      </c>
      <c r="AB32" s="13">
        <v>0.7742</v>
      </c>
      <c r="AC32" s="13">
        <v>1.1297</v>
      </c>
      <c r="AD32" s="13">
        <v>0.4886</v>
      </c>
      <c r="AE32" s="13">
        <v>0.6418</v>
      </c>
      <c r="AF32" s="13"/>
      <c r="AG32" s="13">
        <v>0.982</v>
      </c>
      <c r="AH32" s="13">
        <v>1.1375</v>
      </c>
      <c r="AI32" s="13">
        <v>1.069</v>
      </c>
      <c r="AJ32" s="13">
        <v>1.2197</v>
      </c>
    </row>
    <row r="33" spans="1:36" ht="15.75">
      <c r="A33" t="s">
        <v>1</v>
      </c>
      <c r="C33" s="13">
        <v>0.0019</v>
      </c>
      <c r="D33" s="13">
        <v>0.0019</v>
      </c>
      <c r="E33" s="13">
        <v>0.0019</v>
      </c>
      <c r="F33" s="13">
        <v>0.0019</v>
      </c>
      <c r="G33" s="13">
        <v>0.0025</v>
      </c>
      <c r="H33" s="13">
        <v>0.0025</v>
      </c>
      <c r="I33" s="13">
        <v>0.0182</v>
      </c>
      <c r="J33" s="13">
        <v>0.0182</v>
      </c>
      <c r="K33" s="13"/>
      <c r="L33" s="13">
        <v>0.0019</v>
      </c>
      <c r="M33" s="13">
        <v>0.0019</v>
      </c>
      <c r="N33" s="13">
        <v>0.0019</v>
      </c>
      <c r="O33" s="13">
        <v>0.0019</v>
      </c>
      <c r="P33" s="13">
        <v>0.0034</v>
      </c>
      <c r="Q33" s="13">
        <v>0.0032</v>
      </c>
      <c r="R33" s="13">
        <v>0.0155</v>
      </c>
      <c r="S33" s="13">
        <v>0.0146</v>
      </c>
      <c r="T33" s="13">
        <v>0.1307</v>
      </c>
      <c r="U33" s="13"/>
      <c r="V33" s="13">
        <v>0.0019</v>
      </c>
      <c r="W33" s="13">
        <v>0.0019</v>
      </c>
      <c r="X33" s="13">
        <v>0.0019</v>
      </c>
      <c r="Y33" s="13">
        <v>0.0019</v>
      </c>
      <c r="Z33" s="13">
        <v>0.0326</v>
      </c>
      <c r="AA33" s="13">
        <v>0.0038</v>
      </c>
      <c r="AB33" s="13">
        <v>0.1664</v>
      </c>
      <c r="AC33" s="13">
        <v>0.0642</v>
      </c>
      <c r="AD33" s="13">
        <v>0.4474</v>
      </c>
      <c r="AE33" s="13">
        <v>0.3916</v>
      </c>
      <c r="AF33" s="13"/>
      <c r="AG33" s="13">
        <v>0.0644</v>
      </c>
      <c r="AH33" s="13">
        <v>0.0399</v>
      </c>
      <c r="AI33" s="13">
        <v>0.0865</v>
      </c>
      <c r="AJ33" s="13">
        <v>0.0329</v>
      </c>
    </row>
    <row r="34" spans="1:36" s="8" customFormat="1" ht="15.75">
      <c r="A34" s="8" t="s">
        <v>6</v>
      </c>
      <c r="C34" s="7">
        <v>24011668</v>
      </c>
      <c r="D34" s="7">
        <v>24011668</v>
      </c>
      <c r="E34" s="7">
        <v>24011734</v>
      </c>
      <c r="F34" s="7">
        <v>24011734</v>
      </c>
      <c r="G34" s="7">
        <v>24011996</v>
      </c>
      <c r="H34" s="7">
        <v>24011996</v>
      </c>
      <c r="I34" s="7">
        <v>24013499</v>
      </c>
      <c r="J34" s="7">
        <v>24013499</v>
      </c>
      <c r="K34" s="7"/>
      <c r="L34" s="7">
        <v>24008825</v>
      </c>
      <c r="M34" s="7">
        <v>24008482</v>
      </c>
      <c r="N34" s="7">
        <v>24008627</v>
      </c>
      <c r="O34" s="7">
        <v>24008396</v>
      </c>
      <c r="P34" s="7">
        <v>24009935</v>
      </c>
      <c r="Q34" s="7">
        <v>24013169</v>
      </c>
      <c r="R34" s="7">
        <v>24013849</v>
      </c>
      <c r="S34" s="7">
        <v>24012488</v>
      </c>
      <c r="T34" s="7">
        <v>24011528</v>
      </c>
      <c r="U34" s="7"/>
      <c r="V34" s="7">
        <v>24008132</v>
      </c>
      <c r="W34" s="7">
        <v>24008431</v>
      </c>
      <c r="X34" s="7">
        <v>24009540</v>
      </c>
      <c r="Y34" s="7">
        <v>24008756</v>
      </c>
      <c r="Z34" s="7">
        <v>24017313</v>
      </c>
      <c r="AA34" s="7">
        <v>24013156</v>
      </c>
      <c r="AB34" s="7">
        <v>24012550</v>
      </c>
      <c r="AC34" s="7">
        <v>24011694</v>
      </c>
      <c r="AD34" s="7">
        <v>24013391</v>
      </c>
      <c r="AE34" s="7">
        <v>24026387</v>
      </c>
      <c r="AF34" s="7"/>
      <c r="AG34" s="7">
        <v>24015381</v>
      </c>
      <c r="AH34" s="7">
        <v>24012462</v>
      </c>
      <c r="AI34" s="7">
        <v>24011171</v>
      </c>
      <c r="AJ34" s="7">
        <v>24008765</v>
      </c>
    </row>
    <row r="35" spans="1:36" s="8" customFormat="1" ht="15.75">
      <c r="A35" s="8" t="s">
        <v>7</v>
      </c>
      <c r="C35" s="7">
        <v>532338411</v>
      </c>
      <c r="D35" s="7">
        <v>532338411</v>
      </c>
      <c r="E35" s="7">
        <v>269890911</v>
      </c>
      <c r="F35" s="7">
        <v>269890911</v>
      </c>
      <c r="G35" s="7">
        <v>138655092</v>
      </c>
      <c r="H35" s="7">
        <v>138655092</v>
      </c>
      <c r="I35" s="7">
        <v>154216937</v>
      </c>
      <c r="J35" s="7">
        <v>154216937</v>
      </c>
      <c r="K35" s="7"/>
      <c r="L35" s="7">
        <v>532291268</v>
      </c>
      <c r="M35" s="7">
        <v>532443533</v>
      </c>
      <c r="N35" s="7">
        <v>269860915</v>
      </c>
      <c r="O35" s="7">
        <v>270013252</v>
      </c>
      <c r="P35" s="7">
        <v>138610240</v>
      </c>
      <c r="Q35" s="7">
        <v>139095946</v>
      </c>
      <c r="R35" s="7">
        <v>154345902</v>
      </c>
      <c r="S35" s="7">
        <v>156370605</v>
      </c>
      <c r="T35" s="7">
        <v>162547064</v>
      </c>
      <c r="U35" s="7"/>
      <c r="V35" s="7">
        <v>558387712</v>
      </c>
      <c r="W35" s="7">
        <v>532443499</v>
      </c>
      <c r="X35" s="7">
        <v>292268540</v>
      </c>
      <c r="Y35" s="7">
        <v>270043710</v>
      </c>
      <c r="Z35" s="7">
        <v>150204143</v>
      </c>
      <c r="AA35" s="7">
        <v>138925629</v>
      </c>
      <c r="AB35" s="7">
        <v>157700793</v>
      </c>
      <c r="AC35" s="7">
        <v>151637510</v>
      </c>
      <c r="AD35" s="7">
        <v>163102091</v>
      </c>
      <c r="AE35" s="7">
        <v>153026090</v>
      </c>
      <c r="AF35" s="7"/>
      <c r="AG35" s="7">
        <v>151529157</v>
      </c>
      <c r="AH35" s="7">
        <v>153664891</v>
      </c>
      <c r="AI35" s="7">
        <v>151990280</v>
      </c>
      <c r="AJ35" s="7">
        <v>124494755</v>
      </c>
    </row>
    <row r="36" spans="1:36" ht="15.75">
      <c r="A36" t="s">
        <v>13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/>
      <c r="L36" s="13">
        <v>5385104</v>
      </c>
      <c r="M36" s="13">
        <v>23540569</v>
      </c>
      <c r="N36" s="13">
        <v>5327065</v>
      </c>
      <c r="O36" s="13">
        <v>23549673</v>
      </c>
      <c r="P36" s="13">
        <v>8294538</v>
      </c>
      <c r="Q36" s="13">
        <v>15059753</v>
      </c>
      <c r="R36" s="13">
        <v>27442213</v>
      </c>
      <c r="S36" s="13">
        <v>24918402</v>
      </c>
      <c r="T36" s="13">
        <v>35122287</v>
      </c>
      <c r="U36" s="13"/>
      <c r="V36" s="13">
        <v>17452298</v>
      </c>
      <c r="W36" s="13">
        <v>23916109</v>
      </c>
      <c r="X36" s="13">
        <v>24672701</v>
      </c>
      <c r="Y36" s="13">
        <v>24417434</v>
      </c>
      <c r="Z36" s="13">
        <v>26491899</v>
      </c>
      <c r="AA36" s="13">
        <v>19654935</v>
      </c>
      <c r="AB36" s="13">
        <v>38567201</v>
      </c>
      <c r="AC36" s="13">
        <v>25098705</v>
      </c>
      <c r="AD36" s="13">
        <v>58128138</v>
      </c>
      <c r="AE36" s="13">
        <v>57293308</v>
      </c>
      <c r="AF36" s="13"/>
      <c r="AG36" s="13">
        <v>22728176</v>
      </c>
      <c r="AH36" s="13">
        <v>27449549</v>
      </c>
      <c r="AI36" s="13">
        <v>30985389</v>
      </c>
      <c r="AJ36" s="13">
        <v>3623247</v>
      </c>
    </row>
    <row r="37" spans="1:36" ht="15.75">
      <c r="A37" t="s">
        <v>14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/>
      <c r="L37" s="13">
        <v>11340674</v>
      </c>
      <c r="M37" s="13">
        <v>15805579</v>
      </c>
      <c r="N37" s="13">
        <v>11376085</v>
      </c>
      <c r="O37" s="13">
        <v>15816332</v>
      </c>
      <c r="P37" s="13">
        <v>11570319</v>
      </c>
      <c r="Q37" s="13">
        <v>10154056</v>
      </c>
      <c r="R37" s="13">
        <v>21185396</v>
      </c>
      <c r="S37" s="13">
        <v>25671034</v>
      </c>
      <c r="T37" s="13">
        <v>16635777</v>
      </c>
      <c r="U37" s="13"/>
      <c r="V37" s="13">
        <v>18626435</v>
      </c>
      <c r="W37" s="13">
        <v>15819433</v>
      </c>
      <c r="X37" s="13">
        <v>28141279</v>
      </c>
      <c r="Y37" s="13">
        <v>16089085</v>
      </c>
      <c r="Z37" s="13">
        <v>30376639</v>
      </c>
      <c r="AA37" s="13">
        <v>5344113</v>
      </c>
      <c r="AB37" s="13">
        <v>23856033</v>
      </c>
      <c r="AC37" s="13">
        <v>20808183</v>
      </c>
      <c r="AD37" s="13">
        <v>11030464</v>
      </c>
      <c r="AE37" s="13">
        <v>13240439</v>
      </c>
      <c r="AF37" s="13"/>
      <c r="AG37" s="13">
        <v>20845580</v>
      </c>
      <c r="AH37" s="13">
        <v>20995307</v>
      </c>
      <c r="AI37" s="13">
        <v>20353662</v>
      </c>
      <c r="AJ37" s="13">
        <v>2014284</v>
      </c>
    </row>
    <row r="38" spans="1:36" s="8" customFormat="1" ht="15.75">
      <c r="A38" s="8" t="s">
        <v>38</v>
      </c>
      <c r="C38" s="7">
        <f aca="true" t="shared" si="45" ref="C38:J38">SUM(C36+C37)</f>
        <v>0</v>
      </c>
      <c r="D38" s="7">
        <f t="shared" si="45"/>
        <v>0</v>
      </c>
      <c r="E38" s="7">
        <f t="shared" si="45"/>
        <v>0</v>
      </c>
      <c r="F38" s="7">
        <f t="shared" si="45"/>
        <v>0</v>
      </c>
      <c r="G38" s="7">
        <f t="shared" si="45"/>
        <v>0</v>
      </c>
      <c r="H38" s="7">
        <f t="shared" si="45"/>
        <v>0</v>
      </c>
      <c r="I38" s="7">
        <f t="shared" si="45"/>
        <v>0</v>
      </c>
      <c r="J38" s="7">
        <f t="shared" si="45"/>
        <v>0</v>
      </c>
      <c r="K38" s="7"/>
      <c r="L38" s="7">
        <f aca="true" t="shared" si="46" ref="L38:T38">SUM(L36+L37)</f>
        <v>16725778</v>
      </c>
      <c r="M38" s="7">
        <f t="shared" si="46"/>
        <v>39346148</v>
      </c>
      <c r="N38" s="7">
        <f t="shared" si="46"/>
        <v>16703150</v>
      </c>
      <c r="O38" s="7">
        <f t="shared" si="46"/>
        <v>39366005</v>
      </c>
      <c r="P38" s="7">
        <f t="shared" si="46"/>
        <v>19864857</v>
      </c>
      <c r="Q38" s="7">
        <f t="shared" si="46"/>
        <v>25213809</v>
      </c>
      <c r="R38" s="7">
        <f t="shared" si="46"/>
        <v>48627609</v>
      </c>
      <c r="S38" s="7">
        <f t="shared" si="46"/>
        <v>50589436</v>
      </c>
      <c r="T38" s="7">
        <f t="shared" si="46"/>
        <v>51758064</v>
      </c>
      <c r="U38" s="7"/>
      <c r="V38" s="7">
        <f aca="true" t="shared" si="47" ref="V38:AC38">SUM(V36+V37)</f>
        <v>36078733</v>
      </c>
      <c r="W38" s="7">
        <f t="shared" si="47"/>
        <v>39735542</v>
      </c>
      <c r="X38" s="7">
        <f t="shared" si="47"/>
        <v>52813980</v>
      </c>
      <c r="Y38" s="7">
        <f t="shared" si="47"/>
        <v>40506519</v>
      </c>
      <c r="Z38" s="7">
        <f t="shared" si="47"/>
        <v>56868538</v>
      </c>
      <c r="AA38" s="7">
        <f t="shared" si="47"/>
        <v>24999048</v>
      </c>
      <c r="AB38" s="7">
        <f t="shared" si="47"/>
        <v>62423234</v>
      </c>
      <c r="AC38" s="7">
        <f t="shared" si="47"/>
        <v>45906888</v>
      </c>
      <c r="AD38" s="7">
        <f>SUM(AD36+AD37)</f>
        <v>69158602</v>
      </c>
      <c r="AE38" s="7">
        <f>SUM(AE36+AE37)</f>
        <v>70533747</v>
      </c>
      <c r="AF38" s="7"/>
      <c r="AG38" s="7">
        <f>SUM(AG36+AG37)</f>
        <v>43573756</v>
      </c>
      <c r="AH38" s="7">
        <f>SUM(AH36+AH37)</f>
        <v>48444856</v>
      </c>
      <c r="AI38" s="7">
        <f>SUM(AI36+AI37)</f>
        <v>51339051</v>
      </c>
      <c r="AJ38" s="7">
        <f>SUM(AJ36+AJ37)</f>
        <v>5637531</v>
      </c>
    </row>
    <row r="39" spans="1:36" ht="15.75">
      <c r="A39" t="s">
        <v>9</v>
      </c>
      <c r="C39" s="13">
        <v>18308657</v>
      </c>
      <c r="D39" s="13">
        <v>18308657</v>
      </c>
      <c r="E39" s="13">
        <v>18306412</v>
      </c>
      <c r="F39" s="13">
        <v>18306412</v>
      </c>
      <c r="G39" s="13">
        <v>18296637</v>
      </c>
      <c r="H39" s="13">
        <v>18297390</v>
      </c>
      <c r="I39" s="13">
        <v>11865973</v>
      </c>
      <c r="J39" s="13">
        <v>11867489</v>
      </c>
      <c r="K39" s="13"/>
      <c r="L39" s="13">
        <v>18305085</v>
      </c>
      <c r="M39" s="13">
        <v>18304385</v>
      </c>
      <c r="N39" s="13">
        <v>18304269</v>
      </c>
      <c r="O39" s="13">
        <v>18305670</v>
      </c>
      <c r="P39" s="13">
        <v>18292510</v>
      </c>
      <c r="Q39" s="13">
        <v>18300395</v>
      </c>
      <c r="R39" s="13">
        <v>11868780</v>
      </c>
      <c r="S39" s="13">
        <v>11866548</v>
      </c>
      <c r="T39" s="18">
        <v>5201298</v>
      </c>
      <c r="U39" s="13"/>
      <c r="V39" s="13">
        <v>2445466</v>
      </c>
      <c r="W39" s="13">
        <v>18303736</v>
      </c>
      <c r="X39" s="13">
        <v>3333401</v>
      </c>
      <c r="Y39" s="13">
        <v>18289887</v>
      </c>
      <c r="Z39" s="13">
        <v>3132043</v>
      </c>
      <c r="AA39" s="13">
        <v>18286129</v>
      </c>
      <c r="AB39" s="13">
        <v>2618652</v>
      </c>
      <c r="AC39" s="13">
        <v>12523123</v>
      </c>
      <c r="AD39" s="18">
        <v>1234941</v>
      </c>
      <c r="AE39" s="18">
        <v>7836624</v>
      </c>
      <c r="AF39" s="13"/>
      <c r="AG39" s="13">
        <v>12527120</v>
      </c>
      <c r="AH39" s="13">
        <v>12447512</v>
      </c>
      <c r="AI39" s="13">
        <v>12616557</v>
      </c>
      <c r="AJ39" s="13">
        <v>13725072</v>
      </c>
    </row>
    <row r="40" spans="1:36" ht="15.75">
      <c r="A40" t="s">
        <v>10</v>
      </c>
      <c r="C40" s="13">
        <v>4523757</v>
      </c>
      <c r="D40" s="13">
        <v>4526386</v>
      </c>
      <c r="E40" s="13">
        <v>4524623</v>
      </c>
      <c r="F40" s="13">
        <v>4524971</v>
      </c>
      <c r="G40" s="13">
        <v>4465686</v>
      </c>
      <c r="H40" s="13">
        <v>4465609</v>
      </c>
      <c r="I40" s="13">
        <v>8214443</v>
      </c>
      <c r="J40" s="13">
        <v>8224206</v>
      </c>
      <c r="K40" s="13"/>
      <c r="L40" s="13">
        <v>4524811</v>
      </c>
      <c r="M40" s="13">
        <v>4527426</v>
      </c>
      <c r="N40" s="13">
        <v>4465097</v>
      </c>
      <c r="O40" s="13">
        <v>4465838</v>
      </c>
      <c r="P40" s="13">
        <v>4502046</v>
      </c>
      <c r="Q40" s="13">
        <v>4487122</v>
      </c>
      <c r="R40" s="13">
        <v>8205394</v>
      </c>
      <c r="S40" s="13">
        <v>8210618</v>
      </c>
      <c r="T40" s="13">
        <v>7759377</v>
      </c>
      <c r="U40" s="13"/>
      <c r="V40" s="13">
        <v>4092254</v>
      </c>
      <c r="W40" s="13">
        <v>4465622</v>
      </c>
      <c r="X40" s="13">
        <v>3942747</v>
      </c>
      <c r="Y40" s="13">
        <v>4524001</v>
      </c>
      <c r="Z40" s="13">
        <v>6289880</v>
      </c>
      <c r="AA40" s="13">
        <v>4417243</v>
      </c>
      <c r="AB40" s="13">
        <v>4371960</v>
      </c>
      <c r="AC40" s="13">
        <v>6068091</v>
      </c>
      <c r="AD40" s="13">
        <v>2442114</v>
      </c>
      <c r="AE40" s="13">
        <v>4202676</v>
      </c>
      <c r="AF40" s="13"/>
      <c r="AG40" s="13">
        <v>6072815</v>
      </c>
      <c r="AH40" s="13">
        <v>5891997</v>
      </c>
      <c r="AI40" s="13">
        <v>5450894</v>
      </c>
      <c r="AJ40" s="13">
        <v>4925168</v>
      </c>
    </row>
    <row r="41" spans="1:36" ht="15.75">
      <c r="A41" t="s">
        <v>11</v>
      </c>
      <c r="C41" s="13">
        <v>891318</v>
      </c>
      <c r="D41" s="13">
        <v>892069</v>
      </c>
      <c r="E41" s="13">
        <v>893679</v>
      </c>
      <c r="F41" s="13">
        <v>932338</v>
      </c>
      <c r="G41" s="13">
        <v>970745</v>
      </c>
      <c r="H41" s="13">
        <v>970618</v>
      </c>
      <c r="I41" s="13">
        <v>2899374</v>
      </c>
      <c r="J41" s="13">
        <v>2908531</v>
      </c>
      <c r="K41" s="13"/>
      <c r="L41" s="13">
        <v>892897</v>
      </c>
      <c r="M41" s="13">
        <v>923061</v>
      </c>
      <c r="N41" s="13">
        <v>957769</v>
      </c>
      <c r="O41" s="13">
        <v>983646</v>
      </c>
      <c r="P41" s="13">
        <v>925089</v>
      </c>
      <c r="Q41" s="13">
        <v>927713</v>
      </c>
      <c r="R41" s="13">
        <v>2914588</v>
      </c>
      <c r="S41" s="13">
        <v>2931604</v>
      </c>
      <c r="T41" s="13">
        <v>5567047</v>
      </c>
      <c r="U41" s="13"/>
      <c r="V41" s="13">
        <v>4814826</v>
      </c>
      <c r="W41" s="13">
        <v>991024</v>
      </c>
      <c r="X41" s="13">
        <v>6010966</v>
      </c>
      <c r="Y41" s="13">
        <v>925542</v>
      </c>
      <c r="Z41" s="13">
        <v>8767264</v>
      </c>
      <c r="AA41" s="13">
        <v>1045917</v>
      </c>
      <c r="AB41" s="13">
        <v>6306892</v>
      </c>
      <c r="AC41" s="13">
        <v>2265327</v>
      </c>
      <c r="AD41" s="13">
        <v>2508918</v>
      </c>
      <c r="AE41" s="13">
        <v>1054673</v>
      </c>
      <c r="AF41" s="13"/>
      <c r="AG41" s="13">
        <v>2259108</v>
      </c>
      <c r="AH41" s="13">
        <v>2322422</v>
      </c>
      <c r="AI41" s="13">
        <v>2066891</v>
      </c>
      <c r="AJ41" s="13">
        <v>2441064</v>
      </c>
    </row>
    <row r="42" spans="1:36" ht="15.75">
      <c r="A42" t="s">
        <v>12</v>
      </c>
      <c r="C42" s="13">
        <v>210385</v>
      </c>
      <c r="D42" s="13">
        <v>207035</v>
      </c>
      <c r="E42" s="13">
        <v>210817</v>
      </c>
      <c r="F42" s="13">
        <v>173259</v>
      </c>
      <c r="G42" s="13">
        <v>218089</v>
      </c>
      <c r="H42" s="13">
        <v>217540</v>
      </c>
      <c r="I42" s="13">
        <v>596714</v>
      </c>
      <c r="J42" s="13">
        <v>576278</v>
      </c>
      <c r="K42" s="13"/>
      <c r="L42" s="13">
        <v>211481</v>
      </c>
      <c r="M42" s="13">
        <v>182822</v>
      </c>
      <c r="N42" s="13">
        <v>208260</v>
      </c>
      <c r="O42" s="13">
        <v>178714</v>
      </c>
      <c r="P42" s="13">
        <v>209064</v>
      </c>
      <c r="Q42" s="13">
        <v>220212</v>
      </c>
      <c r="R42" s="13">
        <v>653949</v>
      </c>
      <c r="S42" s="13">
        <v>652896</v>
      </c>
      <c r="T42" s="13">
        <v>2345658</v>
      </c>
      <c r="U42" s="13"/>
      <c r="V42" s="13">
        <v>3571080</v>
      </c>
      <c r="W42" s="13">
        <v>174826</v>
      </c>
      <c r="X42" s="13">
        <v>5194038</v>
      </c>
      <c r="Y42" s="13">
        <v>198513</v>
      </c>
      <c r="Z42" s="13">
        <v>5045424</v>
      </c>
      <c r="AA42" s="13">
        <v>171431</v>
      </c>
      <c r="AB42" s="13">
        <v>6718254</v>
      </c>
      <c r="AC42" s="13">
        <v>1614661</v>
      </c>
      <c r="AD42" s="13">
        <v>7083745</v>
      </c>
      <c r="AE42" s="13">
        <v>1524502</v>
      </c>
      <c r="AF42" s="13"/>
      <c r="AG42" s="13">
        <v>1609206</v>
      </c>
      <c r="AH42" s="13">
        <v>2393461</v>
      </c>
      <c r="AI42" s="13">
        <v>1798804</v>
      </c>
      <c r="AJ42" s="13">
        <v>2126536</v>
      </c>
    </row>
    <row r="43" spans="1:36" ht="15.75">
      <c r="A43" t="s">
        <v>15</v>
      </c>
      <c r="C43" s="13">
        <v>32639</v>
      </c>
      <c r="D43" s="13">
        <v>32632</v>
      </c>
      <c r="E43" s="13">
        <v>31279</v>
      </c>
      <c r="F43" s="13">
        <v>29830</v>
      </c>
      <c r="G43" s="13"/>
      <c r="H43" s="13"/>
      <c r="I43" s="13"/>
      <c r="J43" s="13"/>
      <c r="K43" s="13"/>
      <c r="L43" s="13">
        <v>29654</v>
      </c>
      <c r="M43" s="13">
        <v>25955</v>
      </c>
      <c r="N43" s="13">
        <v>28339</v>
      </c>
      <c r="O43" s="13">
        <v>29656</v>
      </c>
      <c r="P43" s="13"/>
      <c r="Q43" s="13"/>
      <c r="R43" s="13"/>
      <c r="S43" s="13"/>
      <c r="T43" s="13"/>
      <c r="U43" s="13"/>
      <c r="V43" s="13">
        <v>3794213</v>
      </c>
      <c r="W43" s="13">
        <v>28319</v>
      </c>
      <c r="X43" s="13">
        <v>3777607</v>
      </c>
      <c r="Y43" s="13">
        <v>21087</v>
      </c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ht="15.75">
      <c r="A44" t="s">
        <v>16</v>
      </c>
      <c r="C44" s="13">
        <v>96</v>
      </c>
      <c r="D44" s="13">
        <v>73</v>
      </c>
      <c r="E44" s="13">
        <v>99</v>
      </c>
      <c r="F44" s="13">
        <v>99</v>
      </c>
      <c r="G44" s="13"/>
      <c r="H44" s="13"/>
      <c r="I44" s="13"/>
      <c r="J44" s="13"/>
      <c r="K44" s="13"/>
      <c r="L44" s="13">
        <v>94</v>
      </c>
      <c r="M44" s="13">
        <v>45</v>
      </c>
      <c r="N44" s="13">
        <v>84</v>
      </c>
      <c r="O44" s="13">
        <v>80</v>
      </c>
      <c r="P44" s="13"/>
      <c r="Q44" s="13"/>
      <c r="R44" s="13"/>
      <c r="S44" s="13"/>
      <c r="T44" s="13"/>
      <c r="U44" s="13"/>
      <c r="V44" s="13">
        <v>3035409</v>
      </c>
      <c r="W44" s="13">
        <v>103</v>
      </c>
      <c r="X44" s="13">
        <v>1294904</v>
      </c>
      <c r="Y44" s="13">
        <v>3617</v>
      </c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ht="15.75">
      <c r="A45" t="s">
        <v>17</v>
      </c>
      <c r="C45" s="13">
        <v>0</v>
      </c>
      <c r="D45" s="13">
        <v>0</v>
      </c>
      <c r="E45" s="13">
        <v>1</v>
      </c>
      <c r="F45" s="13">
        <v>1</v>
      </c>
      <c r="G45" s="13"/>
      <c r="H45" s="13"/>
      <c r="I45" s="13"/>
      <c r="J45" s="13"/>
      <c r="K45" s="13"/>
      <c r="L45" s="13">
        <v>1</v>
      </c>
      <c r="M45" s="13">
        <v>0</v>
      </c>
      <c r="N45" s="13">
        <v>0</v>
      </c>
      <c r="O45" s="13">
        <v>0</v>
      </c>
      <c r="P45" s="13"/>
      <c r="Q45" s="13"/>
      <c r="R45" s="13"/>
      <c r="S45" s="13"/>
      <c r="T45" s="13"/>
      <c r="U45" s="13"/>
      <c r="V45" s="13">
        <v>1418701</v>
      </c>
      <c r="W45" s="13">
        <v>7</v>
      </c>
      <c r="X45" s="13">
        <v>362491</v>
      </c>
      <c r="Y45" s="13">
        <v>1005</v>
      </c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ht="15.75">
      <c r="A46" t="s">
        <v>18</v>
      </c>
      <c r="C46" s="13">
        <v>0</v>
      </c>
      <c r="D46" s="13">
        <v>0</v>
      </c>
      <c r="E46" s="13">
        <v>0</v>
      </c>
      <c r="F46" s="13">
        <v>0</v>
      </c>
      <c r="G46" s="13"/>
      <c r="H46" s="13"/>
      <c r="I46" s="13"/>
      <c r="J46" s="13"/>
      <c r="K46" s="13"/>
      <c r="L46" s="13">
        <v>0</v>
      </c>
      <c r="M46" s="13">
        <v>0</v>
      </c>
      <c r="N46" s="13">
        <v>0</v>
      </c>
      <c r="O46" s="13">
        <v>0</v>
      </c>
      <c r="P46" s="13"/>
      <c r="Q46" s="13"/>
      <c r="R46" s="13"/>
      <c r="S46" s="13"/>
      <c r="T46" s="13"/>
      <c r="U46" s="13"/>
      <c r="V46" s="13">
        <v>504240</v>
      </c>
      <c r="W46" s="13">
        <v>0</v>
      </c>
      <c r="X46" s="13">
        <v>47759</v>
      </c>
      <c r="Y46" s="13">
        <v>318</v>
      </c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ht="15.75">
      <c r="A47" t="s">
        <v>19</v>
      </c>
      <c r="C47" s="13">
        <v>0</v>
      </c>
      <c r="D47" s="13">
        <v>0</v>
      </c>
      <c r="E47" s="13"/>
      <c r="F47" s="13"/>
      <c r="G47" s="13"/>
      <c r="H47" s="13"/>
      <c r="I47" s="13"/>
      <c r="J47" s="13"/>
      <c r="K47" s="13"/>
      <c r="L47" s="13">
        <v>0</v>
      </c>
      <c r="M47" s="13">
        <v>0</v>
      </c>
      <c r="N47" s="13"/>
      <c r="O47" s="13"/>
      <c r="P47" s="13"/>
      <c r="Q47" s="13"/>
      <c r="R47" s="13"/>
      <c r="S47" s="13"/>
      <c r="T47" s="13"/>
      <c r="U47" s="13"/>
      <c r="V47" s="13">
        <v>234288</v>
      </c>
      <c r="W47" s="13">
        <v>0</v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ht="15.75">
      <c r="A48" t="s">
        <v>20</v>
      </c>
      <c r="C48" s="13">
        <v>0</v>
      </c>
      <c r="D48" s="13">
        <v>0</v>
      </c>
      <c r="E48" s="13"/>
      <c r="F48" s="13"/>
      <c r="G48" s="13"/>
      <c r="H48" s="13"/>
      <c r="I48" s="13"/>
      <c r="J48" s="13"/>
      <c r="K48" s="13"/>
      <c r="L48" s="13">
        <v>0</v>
      </c>
      <c r="M48" s="13">
        <v>0</v>
      </c>
      <c r="N48" s="13"/>
      <c r="O48" s="13"/>
      <c r="P48" s="13"/>
      <c r="Q48" s="13"/>
      <c r="R48" s="13"/>
      <c r="S48" s="13"/>
      <c r="T48" s="13"/>
      <c r="U48" s="13"/>
      <c r="V48" s="13">
        <v>33079</v>
      </c>
      <c r="W48" s="13">
        <v>0</v>
      </c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ht="15.75">
      <c r="A49" t="s">
        <v>21</v>
      </c>
      <c r="C49" s="13">
        <v>0</v>
      </c>
      <c r="D49" s="13">
        <v>0</v>
      </c>
      <c r="E49" s="13"/>
      <c r="F49" s="13"/>
      <c r="G49" s="13"/>
      <c r="H49" s="13"/>
      <c r="I49" s="13"/>
      <c r="J49" s="13"/>
      <c r="K49" s="13"/>
      <c r="L49" s="13">
        <v>0</v>
      </c>
      <c r="M49" s="13">
        <v>0</v>
      </c>
      <c r="N49" s="13"/>
      <c r="O49" s="13"/>
      <c r="P49" s="13"/>
      <c r="Q49" s="13"/>
      <c r="R49" s="13"/>
      <c r="S49" s="13"/>
      <c r="T49" s="13"/>
      <c r="U49" s="13"/>
      <c r="V49" s="13">
        <v>12995</v>
      </c>
      <c r="W49" s="13">
        <v>0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1:36" ht="15.75">
      <c r="A50" t="s">
        <v>22</v>
      </c>
      <c r="C50" s="13">
        <v>0</v>
      </c>
      <c r="D50" s="13">
        <v>0</v>
      </c>
      <c r="E50" s="13"/>
      <c r="F50" s="13"/>
      <c r="G50" s="13"/>
      <c r="H50" s="13"/>
      <c r="I50" s="13"/>
      <c r="J50" s="13"/>
      <c r="K50" s="13"/>
      <c r="L50" s="13">
        <v>0</v>
      </c>
      <c r="M50" s="13">
        <v>0</v>
      </c>
      <c r="N50" s="13"/>
      <c r="O50" s="13"/>
      <c r="P50" s="13"/>
      <c r="Q50" s="13"/>
      <c r="R50" s="13"/>
      <c r="S50" s="13"/>
      <c r="T50" s="13"/>
      <c r="U50" s="13"/>
      <c r="V50" s="13">
        <v>3866</v>
      </c>
      <c r="W50" s="13">
        <v>0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ht="15.75">
      <c r="A51" t="s">
        <v>23</v>
      </c>
      <c r="C51" s="13">
        <v>0</v>
      </c>
      <c r="D51" s="13">
        <v>0</v>
      </c>
      <c r="E51" s="13"/>
      <c r="F51" s="13"/>
      <c r="G51" s="13"/>
      <c r="H51" s="13"/>
      <c r="I51" s="13"/>
      <c r="J51" s="13"/>
      <c r="K51" s="13"/>
      <c r="L51" s="13">
        <v>0</v>
      </c>
      <c r="M51" s="13">
        <v>0</v>
      </c>
      <c r="N51" s="13"/>
      <c r="O51" s="13"/>
      <c r="P51" s="13"/>
      <c r="Q51" s="13"/>
      <c r="R51" s="13"/>
      <c r="S51" s="13"/>
      <c r="T51" s="13"/>
      <c r="U51" s="13"/>
      <c r="V51" s="13">
        <v>2785</v>
      </c>
      <c r="W51" s="13">
        <v>0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ht="15.75">
      <c r="A52" t="s">
        <v>24</v>
      </c>
      <c r="C52" s="13">
        <v>0</v>
      </c>
      <c r="D52" s="13">
        <v>0</v>
      </c>
      <c r="E52" s="13"/>
      <c r="F52" s="13"/>
      <c r="G52" s="13"/>
      <c r="H52" s="13"/>
      <c r="I52" s="13"/>
      <c r="J52" s="13"/>
      <c r="K52" s="13"/>
      <c r="L52" s="13">
        <v>0</v>
      </c>
      <c r="M52" s="13">
        <v>0</v>
      </c>
      <c r="N52" s="13"/>
      <c r="O52" s="13"/>
      <c r="P52" s="13"/>
      <c r="Q52" s="13"/>
      <c r="R52" s="13"/>
      <c r="S52" s="13"/>
      <c r="T52" s="13"/>
      <c r="U52" s="13"/>
      <c r="V52" s="13">
        <v>129</v>
      </c>
      <c r="W52" s="13">
        <v>0</v>
      </c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 ht="15.75">
      <c r="A53" t="s">
        <v>26</v>
      </c>
      <c r="C53" s="13">
        <v>0</v>
      </c>
      <c r="D53" s="13">
        <v>0</v>
      </c>
      <c r="E53" s="13"/>
      <c r="F53" s="13"/>
      <c r="G53" s="13"/>
      <c r="H53" s="13"/>
      <c r="I53" s="13"/>
      <c r="J53" s="13"/>
      <c r="K53" s="13"/>
      <c r="L53" s="13">
        <v>0</v>
      </c>
      <c r="M53" s="13">
        <v>0</v>
      </c>
      <c r="N53" s="13"/>
      <c r="O53" s="13"/>
      <c r="P53" s="13"/>
      <c r="Q53" s="13"/>
      <c r="R53" s="13"/>
      <c r="S53" s="13"/>
      <c r="T53" s="13"/>
      <c r="U53" s="13"/>
      <c r="V53" s="13">
        <v>6</v>
      </c>
      <c r="W53" s="13">
        <v>0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 ht="15.75">
      <c r="A54" t="s">
        <v>25</v>
      </c>
      <c r="C54" s="13">
        <v>0</v>
      </c>
      <c r="D54" s="13">
        <v>0</v>
      </c>
      <c r="E54" s="13"/>
      <c r="F54" s="13"/>
      <c r="G54" s="13"/>
      <c r="H54" s="13"/>
      <c r="I54" s="13"/>
      <c r="J54" s="13"/>
      <c r="K54" s="13"/>
      <c r="L54" s="13">
        <v>0</v>
      </c>
      <c r="M54" s="13">
        <v>0</v>
      </c>
      <c r="N54" s="13"/>
      <c r="O54" s="13"/>
      <c r="P54" s="13"/>
      <c r="Q54" s="13"/>
      <c r="R54" s="13"/>
      <c r="S54" s="13"/>
      <c r="T54" s="13"/>
      <c r="U54" s="13"/>
      <c r="V54" s="13">
        <v>0</v>
      </c>
      <c r="W54" s="13">
        <v>0</v>
      </c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 ht="15.75">
      <c r="A55" t="s">
        <v>39</v>
      </c>
      <c r="C55" s="13">
        <f aca="true" t="shared" si="48" ref="C55:J55">SUM(C39*1+C40*2+C41*3+C42*4+C43*5+C44*6+C45*7+C46*8+C47*9+C48*10+C49*11+C50*12+C51*13+C52*14+C53*15+C54*16)/(C39+C40+C41+C42+C43+C44+C45+C46+C47+C48+C49+C50+C51+C52+C53+C54)</f>
        <v>1.2949316831430344</v>
      </c>
      <c r="D55" s="13">
        <f t="shared" si="48"/>
        <v>1.2946787504675208</v>
      </c>
      <c r="E55" s="13">
        <f t="shared" si="48"/>
        <v>1.2949920953514658</v>
      </c>
      <c r="F55" s="13">
        <f t="shared" si="48"/>
        <v>1.293289581343611</v>
      </c>
      <c r="G55" s="13">
        <f t="shared" si="48"/>
        <v>1.2948268010601742</v>
      </c>
      <c r="H55" s="13">
        <f t="shared" si="48"/>
        <v>1.2947442163232448</v>
      </c>
      <c r="I55" s="13">
        <f t="shared" si="48"/>
        <v>1.6703001004729114</v>
      </c>
      <c r="J55" s="13">
        <f t="shared" si="48"/>
        <v>1.6688906039674076</v>
      </c>
      <c r="K55" s="13"/>
      <c r="L55" s="13">
        <f aca="true" t="shared" si="49" ref="L55:V55">SUM(L39*1+L40*2+L41*3+L42*4+L43*5+L44*6+L45*7+L46*8+L47*9+L48*10+L49*11+L50*12+L51*13+L52*14+L53*15+L54*16)/(L39+L40+L41+L42+L43+L44+L45+L46+L47+L48+L49+L50+L51+L52+L53+L54)</f>
        <v>1.2947810557517825</v>
      </c>
      <c r="M55" s="13">
        <f>SUM(M39*1+M40*2+M41*3+M42*4+M43*5+M44*6+M45*7+M46*8+M47*9+M48*10+M49*11+M50*12+M51*13+M52*14+M53*15+M54*16)/(M39+M40+M41+M42+M43+M44+M45+M46+M47+M48+M49+M50+M51+M52+M53+M54)</f>
        <v>1.2931959905680652</v>
      </c>
      <c r="N55" s="13">
        <f t="shared" si="49"/>
        <v>1.29708083244498</v>
      </c>
      <c r="O55" s="13">
        <f>SUM(O39*1+O40*2+O41*3+O42*4+O43*5+O44*6+O45*7+O46*8+O47*9+O48*10+O49*11+O50*12+O51*13+O52*14+O53*15+O54*16)/(O39+O40+O41+O42+O43+O44+O45+O46+O47+O48+O49+O50+O51+O52+O53+O54)</f>
        <v>1.2957942386295485</v>
      </c>
      <c r="P55" s="13">
        <f t="shared" si="49"/>
        <v>1.2916754096512268</v>
      </c>
      <c r="Q55" s="13">
        <f>SUM(Q39*1+Q40*2+Q41*3+Q42*4+Q43*5+Q44*6+Q45*7+Q46*8+Q47*9+Q48*10+Q49*11+Q50*12+Q51*13+Q52*14+Q53*15+Q54*16)/(Q39+Q40+Q41+Q42+Q43+Q44+Q45+Q46+Q47+Q48+Q49+Q50+Q51+Q52+Q53+Q54)</f>
        <v>1.2925863662764197</v>
      </c>
      <c r="R55" s="13">
        <f t="shared" si="49"/>
        <v>1.6765897954765</v>
      </c>
      <c r="S55" s="13">
        <f t="shared" si="49"/>
        <v>1.6775733373972905</v>
      </c>
      <c r="T55" s="13">
        <f t="shared" si="49"/>
        <v>2.242273412355833</v>
      </c>
      <c r="U55" s="13"/>
      <c r="V55" s="13">
        <f t="shared" si="49"/>
        <v>3.888187108498286</v>
      </c>
      <c r="W55" s="13">
        <f>SUM(W39*1+W40*2+W41*3+W42*4+W43*5+W44*6+W45*7+W46*8+W47*9+W48*10+W49*11+W50*12+W51*13+W52*14+W53*15+W54*16)/(W39+W40+W41+W42+W43+W44+W45+W46+W47+W48+W49+W50+W51+W52+W53+W54)</f>
        <v>1.2956972265937763</v>
      </c>
      <c r="X55" s="13">
        <f>SUM(X39*1+X40*2+X41*3+X42*4+X43*5+X44*6+X45*7+X46*8)/(X39+X40+X41+X42+X43+X44+X45+X46)</f>
        <v>3.321866216089167</v>
      </c>
      <c r="Y55" s="13">
        <f>SUM(Y39*1+Y40*2+Y41*3+Y42*4+Y43*5+Y44*6+Y45*7+Y46*8)/(Y39+Y40+Y41+Y42+Y43+Y44+Y45+Y46)</f>
        <v>1.2954983251940309</v>
      </c>
      <c r="Z55" s="13">
        <f>SUM(Z39*1+Z40*2+Z41*3+Z42*4)/(Z39+Z40+Z41+Z42)</f>
        <v>2.6768380585325917</v>
      </c>
      <c r="AA55" s="13">
        <f>SUM(AA39*1+AA40*2+AA41*3+AA42*4)/(AA39+AA40+AA41+AA42)</f>
        <v>1.2936103093886806</v>
      </c>
      <c r="AB55" s="13">
        <f>SUM(AB39*1+AB40*2+AB41*3+AB42*4)/(AB39+AB40+AB41+AB42)</f>
        <v>2.8555633016746107</v>
      </c>
      <c r="AC55" s="13">
        <f aca="true" t="shared" si="50" ref="AC55:AJ55">SUM(AC39*1+AC40*2+AC41*3+AC42*4)/(AC39+AC40+AC41+AC42)</f>
        <v>1.6872230510855628</v>
      </c>
      <c r="AD55" s="13">
        <f>SUM(AD39*1+AD40*2+AD41*3+AD42*4)/(AD39+AD40+AD41+AD42)</f>
        <v>3.163662031099681</v>
      </c>
      <c r="AE55" s="13">
        <f>SUM(AE39*1+AE40*2+AE41*3+AE42*4)/(AE39+AE40+AE41+AE42)</f>
        <v>1.7446418316548067</v>
      </c>
      <c r="AF55" s="13"/>
      <c r="AG55" s="13">
        <f t="shared" si="50"/>
        <v>1.6862416826518167</v>
      </c>
      <c r="AH55" s="13">
        <f t="shared" si="50"/>
        <v>1.768463359894293</v>
      </c>
      <c r="AI55" s="13">
        <f t="shared" si="50"/>
        <v>1.6830341620850926</v>
      </c>
      <c r="AJ55" s="13">
        <f t="shared" si="50"/>
        <v>1.6971752755639629</v>
      </c>
    </row>
    <row r="56" spans="1:36" s="15" customFormat="1" ht="15.75">
      <c r="A56" s="15" t="s">
        <v>40</v>
      </c>
      <c r="C56" s="16">
        <f aca="true" t="shared" si="51" ref="C56:J56">SUM(C39*1+C40*2+C41*3+C42*4+C43*5+C44*6+C45*7+C46*8+C47*9+C48*10+C49*11+C50*12+C51*13+C52*14+C53*15+C54*16)/(C39+C40+C41+C42+C43+C44+C45+C46+C47+C48+C49+C50+C51+C52+C53+C54)</f>
        <v>1.2949316831430344</v>
      </c>
      <c r="D56" s="16">
        <f t="shared" si="51"/>
        <v>1.2946787504675208</v>
      </c>
      <c r="E56" s="16">
        <f t="shared" si="51"/>
        <v>1.2949920953514658</v>
      </c>
      <c r="F56" s="16">
        <f t="shared" si="51"/>
        <v>1.293289581343611</v>
      </c>
      <c r="G56" s="16">
        <f t="shared" si="51"/>
        <v>1.2948268010601742</v>
      </c>
      <c r="H56" s="16">
        <f t="shared" si="51"/>
        <v>1.2947442163232448</v>
      </c>
      <c r="I56" s="16">
        <f t="shared" si="51"/>
        <v>1.6703001004729114</v>
      </c>
      <c r="J56" s="16">
        <f t="shared" si="51"/>
        <v>1.6688906039674076</v>
      </c>
      <c r="K56" s="16"/>
      <c r="L56" s="16">
        <f aca="true" t="shared" si="52" ref="L56:S56">SUM(L39*1+L40*2+L41*3+L42*4+L43*5+L44*6+L45*7+L46*8+L47*9+L48*10+L49*11+L50*12+L51*13+L52*14+L53*15+L54*16)/(L39+L40+L41+L42+L43+L44+L45+L46+L47+L48+L49+L50+L51+L52+L53+L54)</f>
        <v>1.2947810557517825</v>
      </c>
      <c r="M56" s="16">
        <f>SUM(M39*1+M40*2+M41*3+M42*4+M43*5+M44*6+M45*7+M46*8+M47*9+M48*10+M49*11+M50*12+M51*13+M52*14+M53*15+M54*16)/(M39+M40+M41+M42+M43+M44+M45+M46+M47+M48+M49+M50+M51+M52+M53+M54)</f>
        <v>1.2931959905680652</v>
      </c>
      <c r="N56" s="16">
        <f t="shared" si="52"/>
        <v>1.29708083244498</v>
      </c>
      <c r="O56" s="16">
        <f>SUM(O39*1+O40*2+O41*3+O42*4+O43*5+O44*6+O45*7+O46*8+O47*9+O48*10+O49*11+O50*12+O51*13+O52*14+O53*15+O54*16)/(O39+O40+O41+O42+O43+O44+O45+O46+O47+O48+O49+O50+O51+O52+O53+O54)</f>
        <v>1.2957942386295485</v>
      </c>
      <c r="P56" s="16">
        <f t="shared" si="52"/>
        <v>1.2916754096512268</v>
      </c>
      <c r="Q56" s="16">
        <f>SUM(Q39*1+Q40*2+Q41*3+Q42*4+Q43*5+Q44*6+Q45*7+Q46*8+Q47*9+Q48*10+Q49*11+Q50*12+Q51*13+Q52*14+Q53*15+Q54*16)/(Q39+Q40+Q41+Q42+Q43+Q44+Q45+Q46+Q47+Q48+Q49+Q50+Q51+Q52+Q53+Q54)</f>
        <v>1.2925863662764197</v>
      </c>
      <c r="R56" s="16">
        <f t="shared" si="52"/>
        <v>1.6765897954765</v>
      </c>
      <c r="S56" s="16">
        <f t="shared" si="52"/>
        <v>1.6775733373972905</v>
      </c>
      <c r="T56" s="16">
        <f>SUM(T39*1+T40*2+T41*3+T42*4+T43*5+T44*6+T45*7+T46*8+T47*9+T48*10+T49*11+T50*12+T51*13+T52*14+T53*15+T54*16)/(T39+T40+T41+T42+T43+T44+T45+T46+T47+T48+T49+T50+T51+T52+T53+T54)</f>
        <v>2.242273412355833</v>
      </c>
      <c r="U56" s="16"/>
      <c r="V56" s="16">
        <f>SUM(V39*1*2+V40*2*2+V41*3*2+V42*4*2+V43*5*4+V44*6*4+V45*7*4+V46*8*4+V47*9*8+V48*10*8+V49*11*8+V50*12*8+V51*13*16+V52*14*16+V53*15*16+V54*16*16)/(V39*2+V40*2+V41*2+V42*2+V43*4+V44*4+V45*4+V46*4+V47*8+V48*8+V49*8+V50*8+V51*16+V52*16+V53*16+V54*16)</f>
        <v>4.539433715013571</v>
      </c>
      <c r="W56" s="16">
        <f>SUM(W39*1*16+W40*2*16+W41*3*16+W42*4*16+W43*5*8+W44*6*8+W45*7*8+W46*8*8+W47*9*4+W48*10*4+W49*11*4+W50*12*4+W51*13*2+W52*14*2+W53*15*2+W54*16*2)/(W39*16+W40*16+W41*16+W42*16+W43*8+W44*8+W45*8+W46*8+W47*4+W48*4+W49*4+W50*4+W51*2+W52*2+W53*2+W54*2)</f>
        <v>1.293496200169336</v>
      </c>
      <c r="X56" s="16">
        <f>SUM(X39*1*2+X40*2*2+X41*3*4+X42*4*4+X43*5*8+X44*6*8+X45*7*16+X46*8*16)/(X39*2+X40*2+X41*4+X42*4+X43*8+X44*8+X45*16+X46*16)</f>
        <v>4.108717587150899</v>
      </c>
      <c r="Y56" s="16">
        <f>SUM(Y39*1*16+Y40*2*16+Y41*3*8+Y42*4*8+Y43*5*4+Y44*6*4+Y45*7*2+Y46*8*2)/(Y39*16+Y40*16+Y41*8+Y42*8+Y43*4+Y44*4+Y45*2+Y46*2)</f>
        <v>1.2469373585649652</v>
      </c>
      <c r="Z56" s="16">
        <f>SUM(Z39*1*1+Z40*2*2+Z41*3*4+Z42*4*8)/(Z39*1+Z40*2+Z41*4+Z42*8)</f>
        <v>3.2361042607064707</v>
      </c>
      <c r="AA56" s="16">
        <f>SUM(AA39*1*8+AA40*2*4+AA41*3*4+AA42*4*1)/(AA39*8+AA40*4+AA41*2+AA42*1)</f>
        <v>1.1723151024674225</v>
      </c>
      <c r="AB56" s="16">
        <f>SUM(AB39*1*1+AB40*2*1+AB41*3*2+AB42*4*4)/(AB39*1+AB40*1+AB41*2+AB42*4)</f>
        <v>3.371443917746539</v>
      </c>
      <c r="AC56" s="16">
        <f>SUM(AC39*1*4+AC40*2*2+AC41*3*1+AC42*4*1)/(AC39*4+AC40*2+AC41*1+AC42*1)</f>
        <v>1.3253857868126269</v>
      </c>
      <c r="AD56" s="16">
        <f>SUM(AD39*1*1+AD40*2*1+AD41*3*2+AD42*4*4)/(AD39*1+AD40*1+AD41*2+AD42*4)</f>
        <v>3.6325429543084287</v>
      </c>
      <c r="AE56" s="16">
        <f>SUM(AE39*1*4+AE40*2*2+AE41*3*1+AE42*4*1)/(AE39*4+AE40*2+AE41*1+AE42*1)</f>
        <v>1.3564337200166412</v>
      </c>
      <c r="AF56" s="16"/>
      <c r="AG56" s="16">
        <f>SUM(AG39*1*4+AG40*2*2+AG41*3*1+AG42*4*1)/(AG39*4+AG40*2+AG41*1+AG42*1)</f>
        <v>1.3250253499478482</v>
      </c>
      <c r="AH56" s="16">
        <f>SUM(AH39*1*4+AH40*2*2+AH41*3*1+AH42*4*1)/(AH39*4+AH40*2+AH41*1+AH42*1)</f>
        <v>1.3561509686426707</v>
      </c>
      <c r="AI56" s="16">
        <f>SUM(AI39*1*4+AI40*2*2+AI41*3*1+AI42*4*1)/(AI39*4+AI40*2+AI41*1+AI42*1)</f>
        <v>1.313212013953951</v>
      </c>
      <c r="AJ56" s="16">
        <f>SUM(AJ39*1*4+AJ40*2*2+AJ41*3*1+AJ42*4*1)/(AJ39*4+AJ40*2+AJ41*1+AJ42*1)</f>
        <v>1.304567410728815</v>
      </c>
    </row>
    <row r="60" spans="1:36" ht="12.75">
      <c r="A60" t="s">
        <v>33</v>
      </c>
      <c r="C60" t="s">
        <v>29</v>
      </c>
      <c r="D60" t="s">
        <v>30</v>
      </c>
      <c r="E60" t="s">
        <v>29</v>
      </c>
      <c r="F60" t="s">
        <v>30</v>
      </c>
      <c r="G60" t="s">
        <v>29</v>
      </c>
      <c r="H60" t="s">
        <v>30</v>
      </c>
      <c r="I60" t="s">
        <v>29</v>
      </c>
      <c r="J60" t="s">
        <v>30</v>
      </c>
      <c r="L60" t="s">
        <v>27</v>
      </c>
      <c r="M60" t="s">
        <v>28</v>
      </c>
      <c r="N60" t="s">
        <v>27</v>
      </c>
      <c r="O60" t="s">
        <v>28</v>
      </c>
      <c r="P60" t="s">
        <v>27</v>
      </c>
      <c r="Q60" t="s">
        <v>28</v>
      </c>
      <c r="R60" t="s">
        <v>27</v>
      </c>
      <c r="S60" t="s">
        <v>28</v>
      </c>
      <c r="T60" t="s">
        <v>28</v>
      </c>
      <c r="V60" t="s">
        <v>31</v>
      </c>
      <c r="W60" t="s">
        <v>32</v>
      </c>
      <c r="X60" t="s">
        <v>31</v>
      </c>
      <c r="Y60" t="s">
        <v>32</v>
      </c>
      <c r="Z60" t="s">
        <v>31</v>
      </c>
      <c r="AA60" t="s">
        <v>32</v>
      </c>
      <c r="AB60" t="s">
        <v>31</v>
      </c>
      <c r="AC60" t="s">
        <v>32</v>
      </c>
      <c r="AD60" t="s">
        <v>31</v>
      </c>
      <c r="AE60" t="s">
        <v>32</v>
      </c>
      <c r="AG60" t="s">
        <v>34</v>
      </c>
      <c r="AH60" t="s">
        <v>35</v>
      </c>
      <c r="AI60" t="s">
        <v>36</v>
      </c>
      <c r="AJ60" t="s">
        <v>37</v>
      </c>
    </row>
    <row r="62" spans="1:36" ht="12.75">
      <c r="A62" t="s">
        <v>45</v>
      </c>
      <c r="C62" t="s">
        <v>4</v>
      </c>
      <c r="D62" t="s">
        <v>4</v>
      </c>
      <c r="E62" t="s">
        <v>5</v>
      </c>
      <c r="F62" t="s">
        <v>5</v>
      </c>
      <c r="G62" t="s">
        <v>3</v>
      </c>
      <c r="H62" t="s">
        <v>3</v>
      </c>
      <c r="I62" t="s">
        <v>2</v>
      </c>
      <c r="J62" t="s">
        <v>2</v>
      </c>
      <c r="L62" t="s">
        <v>4</v>
      </c>
      <c r="M62" t="s">
        <v>4</v>
      </c>
      <c r="N62" t="s">
        <v>5</v>
      </c>
      <c r="O62" t="s">
        <v>5</v>
      </c>
      <c r="P62" t="s">
        <v>3</v>
      </c>
      <c r="Q62" t="s">
        <v>3</v>
      </c>
      <c r="R62" t="s">
        <v>2</v>
      </c>
      <c r="S62" t="s">
        <v>2</v>
      </c>
      <c r="T62" t="s">
        <v>47</v>
      </c>
      <c r="V62" t="s">
        <v>4</v>
      </c>
      <c r="W62" t="s">
        <v>4</v>
      </c>
      <c r="X62" t="s">
        <v>5</v>
      </c>
      <c r="Y62" t="s">
        <v>5</v>
      </c>
      <c r="Z62" t="s">
        <v>3</v>
      </c>
      <c r="AA62" t="s">
        <v>3</v>
      </c>
      <c r="AB62" t="s">
        <v>2</v>
      </c>
      <c r="AC62" t="s">
        <v>2</v>
      </c>
      <c r="AD62" t="s">
        <v>47</v>
      </c>
      <c r="AE62" t="s">
        <v>47</v>
      </c>
      <c r="AG62" t="s">
        <v>2</v>
      </c>
      <c r="AH62" t="s">
        <v>2</v>
      </c>
      <c r="AI62" t="s">
        <v>2</v>
      </c>
      <c r="AJ62" t="s">
        <v>2</v>
      </c>
    </row>
    <row r="64" spans="1:36" ht="15.75">
      <c r="A64" t="s">
        <v>0</v>
      </c>
      <c r="C64" s="13">
        <v>0.4741</v>
      </c>
      <c r="D64" s="13">
        <v>0.4741</v>
      </c>
      <c r="E64" s="13">
        <v>0.4503</v>
      </c>
      <c r="F64" s="13">
        <v>0.4503</v>
      </c>
      <c r="G64" s="13">
        <v>0.3154</v>
      </c>
      <c r="H64" s="13">
        <v>0.3154</v>
      </c>
      <c r="I64" s="13">
        <v>0.2505</v>
      </c>
      <c r="J64" s="13">
        <v>0.2505</v>
      </c>
      <c r="K64" s="13"/>
      <c r="L64" s="13">
        <v>0.4588</v>
      </c>
      <c r="M64" s="17">
        <v>0.4691</v>
      </c>
      <c r="N64" s="13">
        <v>0.4371</v>
      </c>
      <c r="O64" s="13">
        <v>0.4463</v>
      </c>
      <c r="P64" s="13">
        <v>0.312</v>
      </c>
      <c r="Q64" s="13">
        <v>0.3138</v>
      </c>
      <c r="R64" s="17">
        <v>0.2487</v>
      </c>
      <c r="S64" s="13">
        <v>0.2496</v>
      </c>
      <c r="T64" s="13">
        <v>0.2241</v>
      </c>
      <c r="U64" s="13"/>
      <c r="V64" s="13">
        <v>0.3744</v>
      </c>
      <c r="W64" s="13">
        <v>0.4637</v>
      </c>
      <c r="X64" s="13">
        <v>0.2678</v>
      </c>
      <c r="Y64" s="13">
        <v>0.3113</v>
      </c>
      <c r="Z64" s="13">
        <v>0.2334</v>
      </c>
      <c r="AA64" s="13">
        <v>0.2512</v>
      </c>
      <c r="AB64" s="13">
        <v>0.221</v>
      </c>
      <c r="AC64" s="13">
        <v>0.2282</v>
      </c>
      <c r="AD64" s="13">
        <v>0.2107</v>
      </c>
      <c r="AE64" s="13">
        <v>0.2109</v>
      </c>
      <c r="AF64" s="13"/>
      <c r="AG64" s="13">
        <v>0.2032</v>
      </c>
      <c r="AH64" s="13">
        <v>0.2153</v>
      </c>
      <c r="AI64" s="13">
        <v>0.2248</v>
      </c>
      <c r="AJ64" s="13">
        <v>0.2228</v>
      </c>
    </row>
    <row r="65" spans="1:36" ht="15.75">
      <c r="A65" t="s">
        <v>1</v>
      </c>
      <c r="C65" s="13">
        <v>0.0119</v>
      </c>
      <c r="D65" s="13">
        <v>0.0119</v>
      </c>
      <c r="E65" s="13">
        <v>0.0292</v>
      </c>
      <c r="F65" s="13">
        <v>0.0292</v>
      </c>
      <c r="G65" s="13">
        <v>0.2105</v>
      </c>
      <c r="H65" s="13">
        <v>0.2105</v>
      </c>
      <c r="I65" s="13">
        <v>0.4048</v>
      </c>
      <c r="J65" s="13">
        <v>0.4048</v>
      </c>
      <c r="K65" s="13"/>
      <c r="L65" s="13">
        <v>0.0119</v>
      </c>
      <c r="M65" s="13">
        <v>0.0119</v>
      </c>
      <c r="N65" s="13">
        <v>0.0292</v>
      </c>
      <c r="O65" s="13">
        <v>0.0292</v>
      </c>
      <c r="P65" s="13">
        <v>0.2105</v>
      </c>
      <c r="Q65" s="13">
        <v>0.2105</v>
      </c>
      <c r="R65" s="13">
        <v>0.4047</v>
      </c>
      <c r="S65" s="13">
        <v>0.4048</v>
      </c>
      <c r="T65" s="13">
        <v>0.5972</v>
      </c>
      <c r="U65" s="13"/>
      <c r="V65" s="13">
        <v>0.036</v>
      </c>
      <c r="W65" s="13">
        <v>0.0215</v>
      </c>
      <c r="X65" s="13">
        <v>0.2419</v>
      </c>
      <c r="Y65" s="13">
        <v>0.1797</v>
      </c>
      <c r="Z65" s="13">
        <v>0.4527</v>
      </c>
      <c r="AA65" s="13">
        <v>0.4246</v>
      </c>
      <c r="AB65" s="13">
        <v>0.536</v>
      </c>
      <c r="AC65" s="13">
        <v>0.5859</v>
      </c>
      <c r="AD65" s="13">
        <v>0.6778</v>
      </c>
      <c r="AE65" s="13">
        <v>0.7987</v>
      </c>
      <c r="AF65" s="13"/>
      <c r="AG65" s="13">
        <v>0.5896</v>
      </c>
      <c r="AH65" s="13">
        <v>0.5683</v>
      </c>
      <c r="AI65" s="13">
        <v>0.6113</v>
      </c>
      <c r="AJ65" s="13">
        <v>0.637</v>
      </c>
    </row>
    <row r="66" spans="1:36" s="8" customFormat="1" ht="15.75">
      <c r="A66" s="8" t="s">
        <v>6</v>
      </c>
      <c r="C66" s="7">
        <v>40197040</v>
      </c>
      <c r="D66" s="7">
        <v>40197335</v>
      </c>
      <c r="E66" s="7">
        <v>40216110</v>
      </c>
      <c r="F66" s="7">
        <v>40216259</v>
      </c>
      <c r="G66" s="7">
        <v>40217351</v>
      </c>
      <c r="H66" s="7">
        <v>40217245</v>
      </c>
      <c r="I66" s="7">
        <v>40233910</v>
      </c>
      <c r="J66" s="7">
        <v>40234108</v>
      </c>
      <c r="K66" s="7"/>
      <c r="L66" s="7">
        <v>40199183</v>
      </c>
      <c r="M66" s="7">
        <v>40200140</v>
      </c>
      <c r="N66" s="7">
        <v>40217347</v>
      </c>
      <c r="O66" s="7">
        <v>40219601</v>
      </c>
      <c r="P66" s="7">
        <v>40217379</v>
      </c>
      <c r="Q66" s="7">
        <v>40216678</v>
      </c>
      <c r="R66" s="7">
        <v>40227126</v>
      </c>
      <c r="S66" s="7">
        <v>40234853</v>
      </c>
      <c r="T66" s="7">
        <v>45413403</v>
      </c>
      <c r="U66" s="7"/>
      <c r="V66" s="7">
        <v>40253080</v>
      </c>
      <c r="W66" s="7">
        <v>40220633</v>
      </c>
      <c r="X66" s="7">
        <v>40241242</v>
      </c>
      <c r="Y66" s="7">
        <v>40205151</v>
      </c>
      <c r="Z66" s="7">
        <v>40241162</v>
      </c>
      <c r="AA66" s="7">
        <v>41308826</v>
      </c>
      <c r="AB66" s="7">
        <v>40243863</v>
      </c>
      <c r="AC66" s="7">
        <v>44601252</v>
      </c>
      <c r="AD66" s="7">
        <v>47168023</v>
      </c>
      <c r="AE66" s="7">
        <v>56158620</v>
      </c>
      <c r="AF66" s="7"/>
      <c r="AG66" s="7">
        <v>45008198</v>
      </c>
      <c r="AH66" s="7">
        <v>40863251</v>
      </c>
      <c r="AI66" s="7">
        <v>45127948</v>
      </c>
      <c r="AJ66" s="7">
        <v>45496628</v>
      </c>
    </row>
    <row r="67" spans="1:36" s="8" customFormat="1" ht="15.75">
      <c r="A67" s="8" t="s">
        <v>7</v>
      </c>
      <c r="C67" s="7">
        <v>868869826</v>
      </c>
      <c r="D67" s="7">
        <v>868874188</v>
      </c>
      <c r="E67" s="7">
        <v>458047039</v>
      </c>
      <c r="F67" s="7">
        <v>458048564</v>
      </c>
      <c r="G67" s="7">
        <v>241880345</v>
      </c>
      <c r="H67" s="7">
        <v>241879697</v>
      </c>
      <c r="I67" s="7">
        <v>250307374</v>
      </c>
      <c r="J67" s="7">
        <v>250305700</v>
      </c>
      <c r="K67" s="7"/>
      <c r="L67" s="7">
        <v>868907840</v>
      </c>
      <c r="M67" s="7">
        <v>869262073</v>
      </c>
      <c r="N67" s="7">
        <v>458059687</v>
      </c>
      <c r="O67" s="7">
        <v>458422238</v>
      </c>
      <c r="P67" s="7">
        <v>241882552</v>
      </c>
      <c r="Q67" s="7">
        <v>242740978</v>
      </c>
      <c r="R67" s="7">
        <v>250299295</v>
      </c>
      <c r="S67" s="7">
        <v>251080335</v>
      </c>
      <c r="T67" s="7">
        <v>252352685</v>
      </c>
      <c r="U67" s="7"/>
      <c r="V67" s="7">
        <v>871180708</v>
      </c>
      <c r="W67" s="7">
        <v>868951142</v>
      </c>
      <c r="X67" s="7">
        <v>455737948</v>
      </c>
      <c r="Y67" s="7">
        <v>445724005</v>
      </c>
      <c r="Z67" s="7">
        <v>251524097</v>
      </c>
      <c r="AA67" s="7">
        <v>238248416</v>
      </c>
      <c r="AB67" s="7">
        <v>256878010</v>
      </c>
      <c r="AC67" s="7">
        <v>246301295</v>
      </c>
      <c r="AD67" s="7">
        <v>255039978</v>
      </c>
      <c r="AE67" s="7">
        <v>241042875</v>
      </c>
      <c r="AF67" s="7"/>
      <c r="AG67" s="7">
        <v>246167171</v>
      </c>
      <c r="AH67" s="7">
        <v>281810002</v>
      </c>
      <c r="AI67" s="7">
        <v>246460912</v>
      </c>
      <c r="AJ67" s="7">
        <v>244532140</v>
      </c>
    </row>
    <row r="68" spans="1:36" ht="15.75">
      <c r="A68" t="s">
        <v>13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/>
      <c r="L68" s="13">
        <v>11865408</v>
      </c>
      <c r="M68" s="13">
        <v>134594234</v>
      </c>
      <c r="N68" s="13">
        <v>12110584</v>
      </c>
      <c r="O68" s="13">
        <v>133046872</v>
      </c>
      <c r="P68" s="13">
        <v>27349377</v>
      </c>
      <c r="Q68" s="13">
        <v>80674172</v>
      </c>
      <c r="R68" s="13">
        <v>72956228</v>
      </c>
      <c r="S68" s="13">
        <v>80827488</v>
      </c>
      <c r="T68" s="13">
        <v>90801562</v>
      </c>
      <c r="U68" s="13"/>
      <c r="V68" s="13">
        <v>47533806</v>
      </c>
      <c r="W68" s="13">
        <v>130560772</v>
      </c>
      <c r="X68" s="13">
        <v>75243534</v>
      </c>
      <c r="Y68" s="13">
        <v>88707957</v>
      </c>
      <c r="Z68" s="13">
        <v>197118770</v>
      </c>
      <c r="AA68" s="13">
        <v>91262476</v>
      </c>
      <c r="AB68" s="13">
        <v>218700851</v>
      </c>
      <c r="AC68" s="13">
        <v>181472955</v>
      </c>
      <c r="AD68" s="13">
        <v>217234610</v>
      </c>
      <c r="AE68" s="13">
        <v>247180028</v>
      </c>
      <c r="AF68" s="13"/>
      <c r="AG68" s="13">
        <v>133674455</v>
      </c>
      <c r="AH68" s="13">
        <v>304194982</v>
      </c>
      <c r="AI68" s="13">
        <v>191533943</v>
      </c>
      <c r="AJ68" s="13">
        <v>196413126</v>
      </c>
    </row>
    <row r="69" spans="1:36" ht="15.75">
      <c r="A69" t="s">
        <v>14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/>
      <c r="L69" s="13">
        <v>49620340</v>
      </c>
      <c r="M69" s="13">
        <v>57178318</v>
      </c>
      <c r="N69" s="13">
        <v>48129221</v>
      </c>
      <c r="O69" s="13">
        <v>55778589</v>
      </c>
      <c r="P69" s="13">
        <v>30496062</v>
      </c>
      <c r="Q69" s="13">
        <v>32454663</v>
      </c>
      <c r="R69" s="13">
        <v>16051137</v>
      </c>
      <c r="S69" s="13">
        <v>18148569</v>
      </c>
      <c r="T69" s="13">
        <v>12455052</v>
      </c>
      <c r="U69" s="13"/>
      <c r="V69" s="13">
        <v>49326302</v>
      </c>
      <c r="W69" s="13">
        <v>59879134</v>
      </c>
      <c r="X69" s="13">
        <v>44057474</v>
      </c>
      <c r="Y69" s="13">
        <v>43279541</v>
      </c>
      <c r="Z69" s="13">
        <v>24139222</v>
      </c>
      <c r="AA69" s="13">
        <v>14343021</v>
      </c>
      <c r="AB69" s="13">
        <v>22356848</v>
      </c>
      <c r="AC69" s="13">
        <v>13944494</v>
      </c>
      <c r="AD69" s="13">
        <v>20601389</v>
      </c>
      <c r="AE69" s="13">
        <v>12017365</v>
      </c>
      <c r="AF69" s="13"/>
      <c r="AG69" s="13">
        <v>8072661</v>
      </c>
      <c r="AH69" s="13">
        <v>8547731</v>
      </c>
      <c r="AI69" s="13">
        <v>10545518</v>
      </c>
      <c r="AJ69" s="13">
        <v>9162097</v>
      </c>
    </row>
    <row r="70" spans="1:36" s="8" customFormat="1" ht="15.75">
      <c r="A70" s="8" t="s">
        <v>38</v>
      </c>
      <c r="C70" s="7">
        <f aca="true" t="shared" si="53" ref="C70:J70">SUM(C68+C69)</f>
        <v>0</v>
      </c>
      <c r="D70" s="7">
        <f t="shared" si="53"/>
        <v>0</v>
      </c>
      <c r="E70" s="7">
        <f t="shared" si="53"/>
        <v>0</v>
      </c>
      <c r="F70" s="7">
        <f t="shared" si="53"/>
        <v>0</v>
      </c>
      <c r="G70" s="7">
        <f t="shared" si="53"/>
        <v>0</v>
      </c>
      <c r="H70" s="7">
        <f t="shared" si="53"/>
        <v>0</v>
      </c>
      <c r="I70" s="7">
        <f t="shared" si="53"/>
        <v>0</v>
      </c>
      <c r="J70" s="7">
        <f t="shared" si="53"/>
        <v>0</v>
      </c>
      <c r="K70" s="7"/>
      <c r="L70" s="7">
        <f aca="true" t="shared" si="54" ref="L70:T70">SUM(L68+L69)</f>
        <v>61485748</v>
      </c>
      <c r="M70" s="7">
        <f t="shared" si="54"/>
        <v>191772552</v>
      </c>
      <c r="N70" s="7">
        <f t="shared" si="54"/>
        <v>60239805</v>
      </c>
      <c r="O70" s="7">
        <f t="shared" si="54"/>
        <v>188825461</v>
      </c>
      <c r="P70" s="7">
        <f t="shared" si="54"/>
        <v>57845439</v>
      </c>
      <c r="Q70" s="7">
        <f t="shared" si="54"/>
        <v>113128835</v>
      </c>
      <c r="R70" s="7">
        <f t="shared" si="54"/>
        <v>89007365</v>
      </c>
      <c r="S70" s="7">
        <f t="shared" si="54"/>
        <v>98976057</v>
      </c>
      <c r="T70" s="7">
        <f t="shared" si="54"/>
        <v>103256614</v>
      </c>
      <c r="U70" s="7"/>
      <c r="V70" s="7">
        <f aca="true" t="shared" si="55" ref="V70:AC70">SUM(V68+V69)</f>
        <v>96860108</v>
      </c>
      <c r="W70" s="7">
        <f t="shared" si="55"/>
        <v>190439906</v>
      </c>
      <c r="X70" s="7">
        <f t="shared" si="55"/>
        <v>119301008</v>
      </c>
      <c r="Y70" s="7">
        <f t="shared" si="55"/>
        <v>131987498</v>
      </c>
      <c r="Z70" s="7">
        <f t="shared" si="55"/>
        <v>221257992</v>
      </c>
      <c r="AA70" s="7">
        <f t="shared" si="55"/>
        <v>105605497</v>
      </c>
      <c r="AB70" s="7">
        <f t="shared" si="55"/>
        <v>241057699</v>
      </c>
      <c r="AC70" s="7">
        <f t="shared" si="55"/>
        <v>195417449</v>
      </c>
      <c r="AD70" s="7">
        <f>SUM(AD68+AD69)</f>
        <v>237835999</v>
      </c>
      <c r="AE70" s="7">
        <f>SUM(AE68+AE69)</f>
        <v>259197393</v>
      </c>
      <c r="AF70" s="7"/>
      <c r="AG70" s="7">
        <f>SUM(AG68+AG69)</f>
        <v>141747116</v>
      </c>
      <c r="AH70" s="7">
        <f>SUM(AH68+AH69)</f>
        <v>312742713</v>
      </c>
      <c r="AI70" s="7">
        <f>SUM(AI68+AI69)</f>
        <v>202079461</v>
      </c>
      <c r="AJ70" s="7">
        <f>SUM(AJ68+AJ69)</f>
        <v>205575223</v>
      </c>
    </row>
    <row r="71" spans="1:36" ht="13.5" customHeight="1">
      <c r="A71" t="s">
        <v>9</v>
      </c>
      <c r="C71" s="13">
        <v>13866345</v>
      </c>
      <c r="D71" s="13">
        <v>13866513</v>
      </c>
      <c r="E71" s="13">
        <v>13891129</v>
      </c>
      <c r="F71" s="13">
        <v>13891331</v>
      </c>
      <c r="G71" s="13">
        <v>14093521</v>
      </c>
      <c r="H71" s="13">
        <v>14094834</v>
      </c>
      <c r="I71" s="13">
        <v>10456930</v>
      </c>
      <c r="J71" s="13">
        <v>10457818</v>
      </c>
      <c r="K71" s="13"/>
      <c r="L71" s="13">
        <v>13867707</v>
      </c>
      <c r="M71" s="13">
        <v>13869665</v>
      </c>
      <c r="N71" s="13">
        <v>13892873</v>
      </c>
      <c r="O71" s="13">
        <v>13894248</v>
      </c>
      <c r="P71" s="13">
        <v>14093346</v>
      </c>
      <c r="Q71" s="13">
        <v>14093789</v>
      </c>
      <c r="R71" s="13">
        <v>10456909</v>
      </c>
      <c r="S71" s="13">
        <v>10458096</v>
      </c>
      <c r="T71" s="18">
        <v>8552476</v>
      </c>
      <c r="U71" s="13"/>
      <c r="V71" s="13">
        <v>5884548</v>
      </c>
      <c r="W71" s="13">
        <v>13916391</v>
      </c>
      <c r="X71" s="13">
        <v>5497355</v>
      </c>
      <c r="Y71" s="13">
        <v>15400772</v>
      </c>
      <c r="Z71" s="13">
        <v>5067244</v>
      </c>
      <c r="AA71" s="13">
        <v>15603641</v>
      </c>
      <c r="AB71" s="13">
        <v>5839511</v>
      </c>
      <c r="AC71" s="13">
        <v>10813563</v>
      </c>
      <c r="AD71" s="18">
        <v>4639347</v>
      </c>
      <c r="AE71" s="13">
        <v>8222642</v>
      </c>
      <c r="AF71" s="13"/>
      <c r="AG71" s="13">
        <v>10816422</v>
      </c>
      <c r="AH71" s="13">
        <v>9566255</v>
      </c>
      <c r="AI71" s="13">
        <v>10403653</v>
      </c>
      <c r="AJ71" s="13">
        <v>6982393</v>
      </c>
    </row>
    <row r="72" spans="1:36" ht="13.5" customHeight="1">
      <c r="A72" t="s">
        <v>10</v>
      </c>
      <c r="C72" s="13">
        <v>8175493</v>
      </c>
      <c r="D72" s="13">
        <v>8175633</v>
      </c>
      <c r="E72" s="13">
        <v>8186575</v>
      </c>
      <c r="F72" s="13">
        <v>8186130</v>
      </c>
      <c r="G72" s="13">
        <v>8572632</v>
      </c>
      <c r="H72" s="13">
        <v>8573083</v>
      </c>
      <c r="I72" s="13">
        <v>4484870</v>
      </c>
      <c r="J72" s="13">
        <v>4484783</v>
      </c>
      <c r="K72" s="13"/>
      <c r="L72" s="13">
        <v>8176918</v>
      </c>
      <c r="M72" s="13">
        <v>8176265</v>
      </c>
      <c r="N72" s="13">
        <v>8186998</v>
      </c>
      <c r="O72" s="13">
        <v>8187809</v>
      </c>
      <c r="P72" s="13">
        <v>8573490</v>
      </c>
      <c r="Q72" s="13">
        <v>8573306</v>
      </c>
      <c r="R72" s="13">
        <v>4483452</v>
      </c>
      <c r="S72" s="13">
        <v>4484677</v>
      </c>
      <c r="T72" s="13">
        <v>2288523</v>
      </c>
      <c r="U72" s="13"/>
      <c r="V72" s="13">
        <v>1447750</v>
      </c>
      <c r="W72" s="13">
        <v>8121355</v>
      </c>
      <c r="X72" s="13">
        <v>1300752</v>
      </c>
      <c r="Y72" s="13">
        <v>7300652</v>
      </c>
      <c r="Z72" s="13">
        <v>2625890</v>
      </c>
      <c r="AA72" s="13">
        <v>3570909</v>
      </c>
      <c r="AB72" s="13">
        <v>1145634</v>
      </c>
      <c r="AC72" s="13">
        <v>2046384</v>
      </c>
      <c r="AD72" s="13">
        <v>634850</v>
      </c>
      <c r="AE72" s="13">
        <v>1148369</v>
      </c>
      <c r="AF72" s="13"/>
      <c r="AG72" s="13">
        <v>2045594</v>
      </c>
      <c r="AH72" s="13">
        <v>3061358</v>
      </c>
      <c r="AI72" s="13">
        <v>776625</v>
      </c>
      <c r="AJ72" s="13">
        <v>1594743</v>
      </c>
    </row>
    <row r="73" spans="1:36" ht="13.5" customHeight="1">
      <c r="A73" t="s">
        <v>11</v>
      </c>
      <c r="C73" s="13">
        <v>6783684</v>
      </c>
      <c r="D73" s="13">
        <v>6783734</v>
      </c>
      <c r="E73" s="13">
        <v>6793148</v>
      </c>
      <c r="F73" s="13">
        <v>6793139</v>
      </c>
      <c r="G73" s="13">
        <v>6811052</v>
      </c>
      <c r="H73" s="13">
        <v>6811633</v>
      </c>
      <c r="I73" s="13">
        <v>2921380</v>
      </c>
      <c r="J73" s="13">
        <v>2921159</v>
      </c>
      <c r="K73" s="13"/>
      <c r="L73" s="13">
        <v>6784045</v>
      </c>
      <c r="M73" s="13">
        <v>6783276</v>
      </c>
      <c r="N73" s="13">
        <v>6793641</v>
      </c>
      <c r="O73" s="13">
        <v>6792946</v>
      </c>
      <c r="P73" s="13">
        <v>6811713</v>
      </c>
      <c r="Q73" s="13">
        <v>6812249</v>
      </c>
      <c r="R73" s="13">
        <v>2919860</v>
      </c>
      <c r="S73" s="13">
        <v>2921436</v>
      </c>
      <c r="T73" s="13">
        <v>770831</v>
      </c>
      <c r="U73" s="13"/>
      <c r="V73" s="13">
        <v>1547819</v>
      </c>
      <c r="W73" s="13">
        <v>6645705</v>
      </c>
      <c r="X73" s="13">
        <v>3017280</v>
      </c>
      <c r="Y73" s="13">
        <v>3717696</v>
      </c>
      <c r="Z73" s="13">
        <v>4053006</v>
      </c>
      <c r="AA73" s="13">
        <v>928535</v>
      </c>
      <c r="AB73" s="13">
        <v>1652902</v>
      </c>
      <c r="AC73" s="13">
        <v>302540</v>
      </c>
      <c r="AD73" s="13">
        <v>1275997</v>
      </c>
      <c r="AE73" s="13">
        <v>215839</v>
      </c>
      <c r="AF73" s="13"/>
      <c r="AG73" s="13">
        <v>303272</v>
      </c>
      <c r="AH73" s="13">
        <v>2610107</v>
      </c>
      <c r="AI73" s="13">
        <v>640700</v>
      </c>
      <c r="AJ73" s="13">
        <v>871943</v>
      </c>
    </row>
    <row r="74" spans="1:36" ht="13.5" customHeight="1">
      <c r="A74" t="s">
        <v>12</v>
      </c>
      <c r="C74" s="13">
        <v>4041184</v>
      </c>
      <c r="D74" s="13">
        <v>4041009</v>
      </c>
      <c r="E74" s="13">
        <v>3980793</v>
      </c>
      <c r="F74" s="13">
        <v>3980878</v>
      </c>
      <c r="G74" s="13">
        <v>2275536</v>
      </c>
      <c r="H74" s="13">
        <v>2273172</v>
      </c>
      <c r="I74" s="13">
        <v>6085349</v>
      </c>
      <c r="J74" s="13">
        <v>6084566</v>
      </c>
      <c r="K74" s="13"/>
      <c r="L74" s="13">
        <v>4040167</v>
      </c>
      <c r="M74" s="13">
        <v>4040457</v>
      </c>
      <c r="N74" s="13">
        <v>3978949</v>
      </c>
      <c r="O74" s="13">
        <v>3979499</v>
      </c>
      <c r="P74" s="13">
        <v>2275037</v>
      </c>
      <c r="Q74" s="13">
        <v>2273336</v>
      </c>
      <c r="R74" s="13">
        <v>6085990</v>
      </c>
      <c r="S74" s="13">
        <v>6085133</v>
      </c>
      <c r="T74" s="13">
        <v>6680870</v>
      </c>
      <c r="U74" s="13"/>
      <c r="V74" s="13">
        <v>1417023</v>
      </c>
      <c r="W74" s="13">
        <v>4774754</v>
      </c>
      <c r="X74" s="13">
        <v>2244954</v>
      </c>
      <c r="Y74" s="13">
        <v>3351709</v>
      </c>
      <c r="Z74" s="13">
        <v>10279467</v>
      </c>
      <c r="AA74" s="13">
        <v>3664807</v>
      </c>
      <c r="AB74" s="13">
        <v>10036650</v>
      </c>
      <c r="AC74" s="13">
        <v>5306346</v>
      </c>
      <c r="AD74" s="13">
        <v>8646560</v>
      </c>
      <c r="AE74" s="13">
        <v>1718135</v>
      </c>
      <c r="AF74" s="13"/>
      <c r="AG74" s="13">
        <v>5307060</v>
      </c>
      <c r="AH74" s="13">
        <v>2401694</v>
      </c>
      <c r="AI74" s="13">
        <v>5718008</v>
      </c>
      <c r="AJ74" s="13">
        <v>7065829</v>
      </c>
    </row>
    <row r="75" spans="1:36" ht="13.5" customHeight="1">
      <c r="A75" t="s">
        <v>15</v>
      </c>
      <c r="C75" s="13">
        <v>2702272</v>
      </c>
      <c r="D75" s="13">
        <v>2702584</v>
      </c>
      <c r="E75" s="13">
        <v>2809919</v>
      </c>
      <c r="F75" s="13">
        <v>2810856</v>
      </c>
      <c r="G75" s="13"/>
      <c r="H75" s="13"/>
      <c r="I75" s="13"/>
      <c r="J75" s="13"/>
      <c r="K75" s="13"/>
      <c r="L75" s="13">
        <v>2702384</v>
      </c>
      <c r="M75" s="13">
        <v>2702514</v>
      </c>
      <c r="N75" s="13">
        <v>2810593</v>
      </c>
      <c r="O75" s="13">
        <v>2810790</v>
      </c>
      <c r="P75" s="13"/>
      <c r="Q75" s="13"/>
      <c r="R75" s="13"/>
      <c r="S75" s="13"/>
      <c r="T75" s="13"/>
      <c r="U75" s="13"/>
      <c r="V75" s="13">
        <v>2690901</v>
      </c>
      <c r="W75" s="13">
        <v>1421560</v>
      </c>
      <c r="X75" s="13">
        <v>4662807</v>
      </c>
      <c r="Y75" s="13">
        <v>1659353</v>
      </c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</row>
    <row r="76" spans="1:36" ht="13.5" customHeight="1">
      <c r="A76" t="s">
        <v>16</v>
      </c>
      <c r="C76" s="13">
        <v>1907679</v>
      </c>
      <c r="D76" s="13">
        <v>1907901</v>
      </c>
      <c r="E76" s="13">
        <v>1751172</v>
      </c>
      <c r="F76" s="13">
        <v>1751752</v>
      </c>
      <c r="G76" s="13"/>
      <c r="H76" s="13"/>
      <c r="I76" s="13"/>
      <c r="J76" s="13"/>
      <c r="K76" s="13"/>
      <c r="L76" s="13">
        <v>1908043</v>
      </c>
      <c r="M76" s="13">
        <v>1907678</v>
      </c>
      <c r="N76" s="13">
        <v>1751961</v>
      </c>
      <c r="O76" s="13">
        <v>1751639</v>
      </c>
      <c r="P76" s="13"/>
      <c r="Q76" s="13"/>
      <c r="R76" s="13"/>
      <c r="S76" s="13"/>
      <c r="T76" s="13"/>
      <c r="U76" s="13"/>
      <c r="V76" s="13">
        <v>2432562</v>
      </c>
      <c r="W76" s="13">
        <v>1343078</v>
      </c>
      <c r="X76" s="13">
        <v>3854134</v>
      </c>
      <c r="Y76" s="13">
        <v>1113004</v>
      </c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</row>
    <row r="77" spans="1:36" ht="13.5" customHeight="1">
      <c r="A77" t="s">
        <v>17</v>
      </c>
      <c r="C77" s="13">
        <v>1136503</v>
      </c>
      <c r="D77" s="13">
        <v>1136798</v>
      </c>
      <c r="E77" s="13">
        <v>1336116</v>
      </c>
      <c r="F77" s="13">
        <v>1335452</v>
      </c>
      <c r="G77" s="13"/>
      <c r="H77" s="13"/>
      <c r="I77" s="13"/>
      <c r="J77" s="13"/>
      <c r="K77" s="13"/>
      <c r="L77" s="13">
        <v>1135989</v>
      </c>
      <c r="M77" s="13">
        <v>1136807</v>
      </c>
      <c r="N77" s="13">
        <v>1334998</v>
      </c>
      <c r="O77" s="13">
        <v>1336162</v>
      </c>
      <c r="P77" s="13"/>
      <c r="Q77" s="13"/>
      <c r="R77" s="13"/>
      <c r="S77" s="13"/>
      <c r="T77" s="13"/>
      <c r="U77" s="13"/>
      <c r="V77" s="13">
        <v>2399710</v>
      </c>
      <c r="W77" s="13">
        <v>1006877</v>
      </c>
      <c r="X77" s="13">
        <v>6625796</v>
      </c>
      <c r="Y77" s="13">
        <v>361736</v>
      </c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</row>
    <row r="78" spans="1:36" ht="13.5" customHeight="1">
      <c r="A78" t="s">
        <v>18</v>
      </c>
      <c r="C78" s="13">
        <v>517753</v>
      </c>
      <c r="D78" s="13">
        <v>517760</v>
      </c>
      <c r="E78" s="13">
        <v>293117</v>
      </c>
      <c r="F78" s="13">
        <v>292595</v>
      </c>
      <c r="G78" s="13"/>
      <c r="H78" s="13"/>
      <c r="I78" s="13"/>
      <c r="J78" s="13"/>
      <c r="K78" s="13"/>
      <c r="L78" s="13">
        <v>518017</v>
      </c>
      <c r="M78" s="13">
        <v>517757</v>
      </c>
      <c r="N78" s="13">
        <v>293380</v>
      </c>
      <c r="O78" s="13">
        <v>292827</v>
      </c>
      <c r="P78" s="13"/>
      <c r="Q78" s="13"/>
      <c r="R78" s="13"/>
      <c r="S78" s="13"/>
      <c r="T78" s="13"/>
      <c r="U78" s="13"/>
      <c r="V78" s="13">
        <v>1848858</v>
      </c>
      <c r="W78" s="13">
        <v>936935</v>
      </c>
      <c r="X78" s="13">
        <v>3305462</v>
      </c>
      <c r="Y78" s="13">
        <v>74912</v>
      </c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</row>
    <row r="79" spans="1:36" ht="13.5" customHeight="1">
      <c r="A79" t="s">
        <v>19</v>
      </c>
      <c r="C79" s="13">
        <v>213694</v>
      </c>
      <c r="D79" s="13">
        <v>213343</v>
      </c>
      <c r="E79" s="13"/>
      <c r="F79" s="13"/>
      <c r="G79" s="13"/>
      <c r="H79" s="13"/>
      <c r="I79" s="13"/>
      <c r="J79" s="13"/>
      <c r="K79" s="13"/>
      <c r="L79" s="13">
        <v>213657</v>
      </c>
      <c r="M79" s="13">
        <v>213619</v>
      </c>
      <c r="N79" s="13"/>
      <c r="O79" s="13"/>
      <c r="P79" s="13"/>
      <c r="Q79" s="13"/>
      <c r="R79" s="13"/>
      <c r="S79" s="13"/>
      <c r="T79" s="13"/>
      <c r="U79" s="13"/>
      <c r="V79" s="13">
        <v>3626270</v>
      </c>
      <c r="W79" s="13">
        <v>446511</v>
      </c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</row>
    <row r="80" spans="1:36" ht="13.5" customHeight="1">
      <c r="A80" t="s">
        <v>20</v>
      </c>
      <c r="C80" s="13">
        <v>93095</v>
      </c>
      <c r="D80" s="13">
        <v>92813</v>
      </c>
      <c r="E80" s="13"/>
      <c r="F80" s="13"/>
      <c r="G80" s="13"/>
      <c r="H80" s="13"/>
      <c r="I80" s="13"/>
      <c r="J80" s="13"/>
      <c r="K80" s="13"/>
      <c r="L80" s="13">
        <v>93002</v>
      </c>
      <c r="M80" s="13">
        <v>92759</v>
      </c>
      <c r="N80" s="13"/>
      <c r="O80" s="13"/>
      <c r="P80" s="13"/>
      <c r="Q80" s="13"/>
      <c r="R80" s="13"/>
      <c r="S80" s="13"/>
      <c r="T80" s="13"/>
      <c r="U80" s="13"/>
      <c r="V80" s="13">
        <v>3180143</v>
      </c>
      <c r="W80" s="13">
        <v>312198</v>
      </c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</row>
    <row r="81" spans="1:36" ht="13.5" customHeight="1">
      <c r="A81" t="s">
        <v>21</v>
      </c>
      <c r="C81" s="13">
        <v>62655</v>
      </c>
      <c r="D81" s="13">
        <v>62602</v>
      </c>
      <c r="E81" s="13"/>
      <c r="F81" s="13"/>
      <c r="G81" s="13"/>
      <c r="H81" s="13"/>
      <c r="I81" s="13"/>
      <c r="J81" s="13"/>
      <c r="K81" s="13"/>
      <c r="L81" s="13">
        <v>62707</v>
      </c>
      <c r="M81" s="13">
        <v>62622</v>
      </c>
      <c r="N81" s="13"/>
      <c r="O81" s="13"/>
      <c r="P81" s="13"/>
      <c r="Q81" s="13"/>
      <c r="R81" s="13"/>
      <c r="S81" s="13"/>
      <c r="T81" s="13"/>
      <c r="U81" s="13"/>
      <c r="V81" s="13">
        <v>2832679</v>
      </c>
      <c r="W81" s="13">
        <v>190176</v>
      </c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</row>
    <row r="82" spans="1:36" ht="13.5" customHeight="1">
      <c r="A82" t="s">
        <v>22</v>
      </c>
      <c r="C82" s="13">
        <v>42072</v>
      </c>
      <c r="D82" s="13">
        <v>42025</v>
      </c>
      <c r="E82" s="13"/>
      <c r="F82" s="13"/>
      <c r="G82" s="13"/>
      <c r="H82" s="13"/>
      <c r="I82" s="13"/>
      <c r="J82" s="13"/>
      <c r="K82" s="13"/>
      <c r="L82" s="13">
        <v>42057</v>
      </c>
      <c r="M82" s="13">
        <v>42034</v>
      </c>
      <c r="N82" s="13"/>
      <c r="O82" s="13"/>
      <c r="P82" s="13"/>
      <c r="Q82" s="13"/>
      <c r="R82" s="13"/>
      <c r="S82" s="13"/>
      <c r="T82" s="13"/>
      <c r="U82" s="13"/>
      <c r="V82" s="13">
        <v>2005547</v>
      </c>
      <c r="W82" s="13">
        <v>120744</v>
      </c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</row>
    <row r="83" spans="1:36" ht="13.5" customHeight="1">
      <c r="A83" t="s">
        <v>23</v>
      </c>
      <c r="C83" s="13">
        <v>67092</v>
      </c>
      <c r="D83" s="13">
        <v>67099</v>
      </c>
      <c r="E83" s="13"/>
      <c r="F83" s="13"/>
      <c r="G83" s="13"/>
      <c r="H83" s="13"/>
      <c r="I83" s="13"/>
      <c r="J83" s="13"/>
      <c r="K83" s="13"/>
      <c r="L83" s="13">
        <v>67068</v>
      </c>
      <c r="M83" s="13">
        <v>67079</v>
      </c>
      <c r="N83" s="13"/>
      <c r="O83" s="13"/>
      <c r="P83" s="13"/>
      <c r="Q83" s="13"/>
      <c r="R83" s="13"/>
      <c r="S83" s="13"/>
      <c r="T83" s="13"/>
      <c r="U83" s="13"/>
      <c r="V83" s="13">
        <v>2959777</v>
      </c>
      <c r="W83" s="13">
        <v>54582</v>
      </c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</row>
    <row r="84" spans="1:36" ht="13.5" customHeight="1">
      <c r="A84" t="s">
        <v>24</v>
      </c>
      <c r="C84" s="13">
        <v>24217</v>
      </c>
      <c r="D84" s="13">
        <v>24208</v>
      </c>
      <c r="E84" s="13"/>
      <c r="F84" s="13"/>
      <c r="G84" s="13"/>
      <c r="H84" s="13"/>
      <c r="I84" s="13"/>
      <c r="J84" s="13"/>
      <c r="K84" s="13"/>
      <c r="L84" s="13">
        <v>24247</v>
      </c>
      <c r="M84" s="13">
        <v>24241</v>
      </c>
      <c r="N84" s="13"/>
      <c r="O84" s="13"/>
      <c r="P84" s="13"/>
      <c r="Q84" s="13"/>
      <c r="R84" s="13"/>
      <c r="S84" s="13"/>
      <c r="T84" s="13"/>
      <c r="U84" s="13"/>
      <c r="V84" s="13">
        <v>2159349</v>
      </c>
      <c r="W84" s="13">
        <v>30071</v>
      </c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</row>
    <row r="85" spans="1:36" ht="13.5" customHeight="1">
      <c r="A85" t="s">
        <v>26</v>
      </c>
      <c r="C85" s="13">
        <v>81553</v>
      </c>
      <c r="D85" s="13">
        <v>81558</v>
      </c>
      <c r="E85" s="13"/>
      <c r="F85" s="13"/>
      <c r="G85" s="13"/>
      <c r="H85" s="13"/>
      <c r="I85" s="13"/>
      <c r="J85" s="13"/>
      <c r="K85" s="13"/>
      <c r="L85" s="13">
        <v>81525</v>
      </c>
      <c r="M85" s="13">
        <v>81534</v>
      </c>
      <c r="N85" s="13"/>
      <c r="O85" s="13"/>
      <c r="P85" s="13"/>
      <c r="Q85" s="13"/>
      <c r="R85" s="13"/>
      <c r="S85" s="13"/>
      <c r="T85" s="13"/>
      <c r="U85" s="13"/>
      <c r="V85" s="13">
        <v>1893490</v>
      </c>
      <c r="W85" s="13">
        <v>26633</v>
      </c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</row>
    <row r="86" spans="1:36" ht="13.5" customHeight="1">
      <c r="A86" t="s">
        <v>25</v>
      </c>
      <c r="C86" s="13">
        <v>3912</v>
      </c>
      <c r="D86" s="13">
        <v>3915</v>
      </c>
      <c r="E86" s="13"/>
      <c r="F86" s="13"/>
      <c r="G86" s="13"/>
      <c r="H86" s="13"/>
      <c r="I86" s="13"/>
      <c r="J86" s="13"/>
      <c r="K86" s="13"/>
      <c r="L86" s="13">
        <v>3908</v>
      </c>
      <c r="M86" s="13">
        <v>3901</v>
      </c>
      <c r="N86" s="13"/>
      <c r="O86" s="13"/>
      <c r="P86" s="13"/>
      <c r="Q86" s="13"/>
      <c r="R86" s="13"/>
      <c r="S86" s="13"/>
      <c r="T86" s="13"/>
      <c r="U86" s="13"/>
      <c r="V86" s="13">
        <v>476007</v>
      </c>
      <c r="W86" s="13">
        <v>9374</v>
      </c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</row>
    <row r="87" spans="1:36" ht="13.5" customHeight="1">
      <c r="A87" t="s">
        <v>39</v>
      </c>
      <c r="C87" s="13">
        <f aca="true" t="shared" si="56" ref="C87:J87">SUM(C71*1+C72*2+C73*3+C74*4+C75*5+C76*6+C77*7+C78*8+C79*9+C80*10+C81*11+C82*12+C83*13+C84*14+C85*15+C86*16)/(C71+C72+C73+C74+C75+C76+C77+C78+C79+C80+C81+C82+C83+C84+C85+C86)</f>
        <v>2.777837309575421</v>
      </c>
      <c r="D87" s="13">
        <f t="shared" si="56"/>
        <v>2.777763337625516</v>
      </c>
      <c r="E87" s="13">
        <f t="shared" si="56"/>
        <v>2.6336087198880773</v>
      </c>
      <c r="F87" s="13">
        <f t="shared" si="56"/>
        <v>2.633571172968444</v>
      </c>
      <c r="G87" s="13">
        <f t="shared" si="56"/>
        <v>1.913979174270341</v>
      </c>
      <c r="H87" s="13">
        <f t="shared" si="56"/>
        <v>1.9138071690357759</v>
      </c>
      <c r="I87" s="13">
        <f t="shared" si="56"/>
        <v>2.1935462507947774</v>
      </c>
      <c r="J87" s="13">
        <f t="shared" si="56"/>
        <v>2.193436192575631</v>
      </c>
      <c r="K87" s="13"/>
      <c r="L87" s="13">
        <f aca="true" t="shared" si="57" ref="L87:V87">SUM(L71*1+L72*2+L73*3+L74*4+L75*5+L76*6+L77*7+L78*8+L79*9+L80*10+L81*11+L82*12+L83*13+L84*14+L85*15+L86*16)/(L71+L72+L73+L74+L75+L76+L77+L78+L79+L80+L81+L82+L83+L84+L85+L86)</f>
        <v>2.7777119666932526</v>
      </c>
      <c r="M87" s="13">
        <f>SUM(M71*1+M72*2+M73*3+M74*4+M75*5+M76*6+M77*7+M78*8+M79*9+M80*10+M81*11+M82*12+M83*13+M84*14+M85*15+M86*16)/(M71+M72+M73+M74+M75+M76+M77+M78+M79+M80+M81+M82+M83+M84+M85+M86)</f>
        <v>2.777600681210873</v>
      </c>
      <c r="N87" s="13">
        <f t="shared" si="57"/>
        <v>2.6334889746902888</v>
      </c>
      <c r="O87" s="13">
        <f>SUM(O71*1+O72*2+O73*3+O74*4+O75*5+O76*6+O77*7+O78*8+O79*9+O80*10+O81*11+O82*12+O83*13+O84*14+O85*15+O86*16)/(O71+O72+O73+O74+O75+O76+O77+O78+O79+O80+O81+O82+O83+O84+O85+O86)</f>
        <v>2.633469361203424</v>
      </c>
      <c r="P87" s="13">
        <f t="shared" si="57"/>
        <v>1.9139763615989702</v>
      </c>
      <c r="Q87" s="13">
        <f>SUM(Q71*1+Q72*2+Q73*3+Q74*4+Q75*5+Q76*6+Q77*7+Q78*8+Q79*9+Q80*10+Q81*11+Q82*12+Q83*13+Q84*14+Q85*15+Q86*16)/(Q71+Q72+Q73+Q74+Q75+Q76+Q77+Q78+Q79+Q80+Q81+Q82+Q83+Q84+Q85+Q86)</f>
        <v>1.9138696954083876</v>
      </c>
      <c r="R87" s="13">
        <f t="shared" si="57"/>
        <v>2.1935559241501714</v>
      </c>
      <c r="S87" s="13">
        <f t="shared" si="57"/>
        <v>2.193475294644838</v>
      </c>
      <c r="T87" s="13">
        <f t="shared" si="57"/>
        <v>2.305044908624752</v>
      </c>
      <c r="U87" s="13"/>
      <c r="V87" s="13">
        <f t="shared" si="57"/>
        <v>7.811898032270296</v>
      </c>
      <c r="W87" s="13">
        <f>SUM(W71*1+W72*2+W73*3+W74*4+W75*5+W76*6+W77*7+W78*8+W79*9+W80*10+W81*11+W82*12+W83*13+W84*14+W85*15+W86*16)/(W71+W72+W73+W74+W75+W76+W77+W78+W79+W80+W81+W82+W83+W84+W85+W86)</f>
        <v>2.827114854242748</v>
      </c>
      <c r="X87" s="13">
        <f>SUM(X71*1+X72*2+X73*3+X74*4+X75*5+X76*6+X77*7+X78*8)/(X71+X72+X73+X74+X75+X76+X77+X78)</f>
        <v>4.765669612508497</v>
      </c>
      <c r="Y87" s="13">
        <f>SUM(Y71*1+Y72*2+Y73*3+Y74*4+Y75*5+Y76*6+Y77*7+Y78*8)/(Y71+Y72+Y73+Y74+Y75+Y76+Y77+Y78)</f>
        <v>2.2034142743107803</v>
      </c>
      <c r="Z87" s="13">
        <f>SUM(Z71*1+Z72*2+Z73*3+Z74*4)/(Z71+Z72+Z73+Z74)</f>
        <v>2.887362423201322</v>
      </c>
      <c r="AA87" s="13">
        <f>SUM(AA71*1+AA72*2+AA73*3+AA74*4)/(AA71+AA72+AA73+AA74)</f>
        <v>1.690948949111684</v>
      </c>
      <c r="AB87" s="13">
        <f>SUM(AB71*1+AB72*2+AB73*3+AB74*4)/(AB71+AB72+AB73+AB74)</f>
        <v>2.8507067611324564</v>
      </c>
      <c r="AC87" s="13">
        <f aca="true" t="shared" si="58" ref="AC87:AJ87">SUM(AC71*1+AC72*2+AC73*3+AC74*4)/(AC71+AC72+AC73+AC74)</f>
        <v>2.0055048957343433</v>
      </c>
      <c r="AD87" s="13">
        <f>SUM(AD71*1+AD72*2+AD73*3+AD74*4)/(AD71+AD72+AD73+AD74)</f>
        <v>2.916627985160515</v>
      </c>
      <c r="AE87" s="13">
        <f>SUM(AE71*1+AE72*2+AE73*3+AE74*4)/(AE71+AE72+AE73+AE74)</f>
        <v>1.595706407394614</v>
      </c>
      <c r="AF87" s="13"/>
      <c r="AG87" s="13">
        <f t="shared" si="58"/>
        <v>2.005466007894611</v>
      </c>
      <c r="AH87" s="13">
        <f t="shared" si="58"/>
        <v>1.8779573969974286</v>
      </c>
      <c r="AI87" s="13">
        <f t="shared" si="58"/>
        <v>2.095391090454146</v>
      </c>
      <c r="AJ87" s="13">
        <f t="shared" si="58"/>
        <v>2.4856949854034913</v>
      </c>
    </row>
    <row r="88" spans="1:36" s="15" customFormat="1" ht="13.5" customHeight="1">
      <c r="A88" s="15" t="s">
        <v>40</v>
      </c>
      <c r="C88" s="16">
        <f aca="true" t="shared" si="59" ref="C88:J88">SUM(C71*1+C72*2+C73*3+C74*4+C75*5+C76*6+C77*7+C78*8+C79*9+C80*10+C81*11+C82*12+C83*13+C84*14+C85*15+C86*16)/(C71+C72+C73+C74+C75+C76+C77+C78+C79+C80+C81+C82+C83+C84+C85+C86)</f>
        <v>2.777837309575421</v>
      </c>
      <c r="D88" s="16">
        <f t="shared" si="59"/>
        <v>2.777763337625516</v>
      </c>
      <c r="E88" s="16">
        <f t="shared" si="59"/>
        <v>2.6336087198880773</v>
      </c>
      <c r="F88" s="16">
        <f t="shared" si="59"/>
        <v>2.633571172968444</v>
      </c>
      <c r="G88" s="16">
        <f t="shared" si="59"/>
        <v>1.913979174270341</v>
      </c>
      <c r="H88" s="16">
        <f t="shared" si="59"/>
        <v>1.9138071690357759</v>
      </c>
      <c r="I88" s="16">
        <f t="shared" si="59"/>
        <v>2.1935462507947774</v>
      </c>
      <c r="J88" s="16">
        <f t="shared" si="59"/>
        <v>2.193436192575631</v>
      </c>
      <c r="K88" s="16"/>
      <c r="L88" s="16">
        <f aca="true" t="shared" si="60" ref="L88:S88">SUM(L71*1+L72*2+L73*3+L74*4+L75*5+L76*6+L77*7+L78*8+L79*9+L80*10+L81*11+L82*12+L83*13+L84*14+L85*15+L86*16)/(L71+L72+L73+L74+L75+L76+L77+L78+L79+L80+L81+L82+L83+L84+L85+L86)</f>
        <v>2.7777119666932526</v>
      </c>
      <c r="M88" s="16">
        <f>SUM(M71*1+M72*2+M73*3+M74*4+M75*5+M76*6+M77*7+M78*8+M79*9+M80*10+M81*11+M82*12+M83*13+M84*14+M85*15+M86*16)/(M71+M72+M73+M74+M75+M76+M77+M78+M79+M80+M81+M82+M83+M84+M85+M86)</f>
        <v>2.777600681210873</v>
      </c>
      <c r="N88" s="16">
        <f t="shared" si="60"/>
        <v>2.6334889746902888</v>
      </c>
      <c r="O88" s="16">
        <f>SUM(O71*1+O72*2+O73*3+O74*4+O75*5+O76*6+O77*7+O78*8+O79*9+O80*10+O81*11+O82*12+O83*13+O84*14+O85*15+O86*16)/(O71+O72+O73+O74+O75+O76+O77+O78+O79+O80+O81+O82+O83+O84+O85+O86)</f>
        <v>2.633469361203424</v>
      </c>
      <c r="P88" s="16">
        <f t="shared" si="60"/>
        <v>1.9139763615989702</v>
      </c>
      <c r="Q88" s="16">
        <f>SUM(Q71*1+Q72*2+Q73*3+Q74*4+Q75*5+Q76*6+Q77*7+Q78*8+Q79*9+Q80*10+Q81*11+Q82*12+Q83*13+Q84*14+Q85*15+Q86*16)/(Q71+Q72+Q73+Q74+Q75+Q76+Q77+Q78+Q79+Q80+Q81+Q82+Q83+Q84+Q85+Q86)</f>
        <v>1.9138696954083876</v>
      </c>
      <c r="R88" s="16">
        <f t="shared" si="60"/>
        <v>2.1935559241501714</v>
      </c>
      <c r="S88" s="16">
        <f t="shared" si="60"/>
        <v>2.193475294644838</v>
      </c>
      <c r="T88" s="16">
        <f>SUM(T71*1+T72*2+T73*3+T74*4+T75*5+T76*6+T77*7+T78*8+T79*9+T80*10+T81*11+T82*12+T83*13+T84*14+T85*15+T86*16)/(T71+T72+T73+T74+T75+T76+T77+T78+T79+T80+T81+T82+T83+T84+T85+T86)</f>
        <v>2.305044908624752</v>
      </c>
      <c r="U88" s="16"/>
      <c r="V88" s="16">
        <f>SUM(V71*1*2+V72*2*2+V73*3*2+V74*4*2+V75*5*4+V76*6*4+V77*7*4+V78*8*4+V79*9*8+V80*10*8+V81*11*8+V82*12*8+V83*13*16+V84*14*16+V85*15*16+V86*16*16)/(V71*2+V72*2+V73*2+V74*2+V75*4+V76*4+V77*4+V78*4+V79*8+V80*8+V81*8+V82*8+V83*16+V84*16+V85*16+V86*16)</f>
        <v>10.734521412439584</v>
      </c>
      <c r="W88" s="16">
        <f>SUM(W71*1*16+W72*2*16+W73*3*16+W74*4*16+W75*5*8+W76*6*8+W77*7*8+W78*8*8+W79*9*4+W80*10*4+W81*11*4+W82*12*4+W83*13*2+W84*14*2+W85*15*2+W86*16*2)/(W71*16+W72*16+W73*16+W74*16+W75*8+W76*8+W77*8+W78*8+W79*4+W80*4+W81*4+W82*4+W83*2+W84*2+W85*2+W86*2)</f>
        <v>2.4083871560623153</v>
      </c>
      <c r="X88" s="16">
        <f>SUM(X71*1*2+X72*2*2+X73*3*4+X74*4*4+X75*5*8+X76*6*8+X77*7*16+X78*8*16)/(X71*2+X72*2+X73*4+X74*4+X75*8+X76*8+X77*16+X78*16)</f>
        <v>6.20994472938149</v>
      </c>
      <c r="Y88" s="16">
        <f>SUM(Y71*1*16+Y72*2*16+Y73*3*8+Y74*4*8+Y75*5*4+Y76*6*4+Y77*7*2+Y78*8*2)/(Y71*16+Y72*16+Y73*8+Y74*8+Y75*4+Y76*4+Y77*2+Y78*2)</f>
        <v>1.7201866245898105</v>
      </c>
      <c r="Z88" s="16">
        <f>SUM(Z71*1*1+Z72*2*2+Z73*3*4+Z74*4*8)/(Z71*1+Z72*2+Z73*4+Z74*8)</f>
        <v>3.614612895054431</v>
      </c>
      <c r="AA88" s="16">
        <f>SUM(AA71*1*8+AA72*2*4+AA73*3*4+AA74*4*1)/(AA71*8+AA72*4+AA73*2+AA74*1)</f>
        <v>1.2389704621315443</v>
      </c>
      <c r="AB88" s="16">
        <f>SUM(AB71*1*1+AB72*2*1+AB73*3*2+AB74*4*4)/(AB71*1+AB72*1+AB73*2+AB74*4)</f>
        <v>3.541698487370986</v>
      </c>
      <c r="AC88" s="16">
        <f>SUM(AC71*1*4+AC72*2*2+AC73*3*1+AC74*4*1)/(AC71*4+AC72*2+AC73*1+AC74*1)</f>
        <v>1.389321750061268</v>
      </c>
      <c r="AD88" s="16">
        <f>SUM(AD71*1*1+AD72*2*1+AD73*3*2+AD74*4*4)/(AD71*1+AD72*1+AD73*2+AD74*4)</f>
        <v>3.581732652863025</v>
      </c>
      <c r="AE88" s="16">
        <f>SUM(AE71*1*4+AE72*2*2+AE73*3*1+AE74*4*1)/(AE71*4+AE72*2+AE73*1+AE74*1)</f>
        <v>1.212353157003207</v>
      </c>
      <c r="AF88" s="16"/>
      <c r="AG88" s="16">
        <f>SUM(AG71*1*4+AG72*2*2+AG73*3*1+AG74*4*1)/(AG71*4+AG72*2+AG73*1+AG74*1)</f>
        <v>1.3892769277172397</v>
      </c>
      <c r="AH88" s="16">
        <f>SUM(AH71*1*4+AH72*2*2+AH73*3*1+AH74*4*1)/(AH71*4+AH72*2+AH73*1+AH74*1)</f>
        <v>1.375469349034587</v>
      </c>
      <c r="AI88" s="16">
        <f>SUM(AI71*1*4+AI72*2*2+AI73*3*1+AI74*4*1)/(AI71*4+AI72*2+AI73*1+AI74*1)</f>
        <v>1.4035949592309744</v>
      </c>
      <c r="AJ88" s="16">
        <f>SUM(AJ71*1*4+AJ72*2*2+AJ73*3*1+AJ74*4*1)/(AJ71*4+AJ72*2+AJ73*1+AJ74*1)</f>
        <v>1.669047103925229</v>
      </c>
    </row>
    <row r="92" spans="1:36" ht="12.75">
      <c r="A92" t="s">
        <v>33</v>
      </c>
      <c r="C92" t="s">
        <v>29</v>
      </c>
      <c r="D92" t="s">
        <v>30</v>
      </c>
      <c r="E92" t="s">
        <v>29</v>
      </c>
      <c r="F92" t="s">
        <v>30</v>
      </c>
      <c r="G92" t="s">
        <v>29</v>
      </c>
      <c r="H92" t="s">
        <v>30</v>
      </c>
      <c r="I92" t="s">
        <v>29</v>
      </c>
      <c r="J92" t="s">
        <v>30</v>
      </c>
      <c r="L92" t="s">
        <v>27</v>
      </c>
      <c r="M92" t="s">
        <v>28</v>
      </c>
      <c r="N92" t="s">
        <v>27</v>
      </c>
      <c r="O92" t="s">
        <v>28</v>
      </c>
      <c r="P92" t="s">
        <v>27</v>
      </c>
      <c r="Q92" t="s">
        <v>28</v>
      </c>
      <c r="R92" t="s">
        <v>27</v>
      </c>
      <c r="S92" t="s">
        <v>28</v>
      </c>
      <c r="T92" t="s">
        <v>28</v>
      </c>
      <c r="V92" t="s">
        <v>31</v>
      </c>
      <c r="W92" t="s">
        <v>32</v>
      </c>
      <c r="X92" t="s">
        <v>31</v>
      </c>
      <c r="Y92" t="s">
        <v>32</v>
      </c>
      <c r="Z92" t="s">
        <v>31</v>
      </c>
      <c r="AA92" t="s">
        <v>32</v>
      </c>
      <c r="AB92" t="s">
        <v>31</v>
      </c>
      <c r="AC92" t="s">
        <v>32</v>
      </c>
      <c r="AD92" t="s">
        <v>31</v>
      </c>
      <c r="AE92" t="s">
        <v>32</v>
      </c>
      <c r="AG92" t="s">
        <v>34</v>
      </c>
      <c r="AH92" t="s">
        <v>35</v>
      </c>
      <c r="AI92" t="s">
        <v>36</v>
      </c>
      <c r="AJ92" t="s">
        <v>37</v>
      </c>
    </row>
    <row r="94" spans="1:36" ht="12.75">
      <c r="A94" t="s">
        <v>46</v>
      </c>
      <c r="C94" t="s">
        <v>4</v>
      </c>
      <c r="D94" t="s">
        <v>4</v>
      </c>
      <c r="E94" t="s">
        <v>5</v>
      </c>
      <c r="F94" t="s">
        <v>5</v>
      </c>
      <c r="G94" t="s">
        <v>3</v>
      </c>
      <c r="H94" t="s">
        <v>3</v>
      </c>
      <c r="I94" t="s">
        <v>2</v>
      </c>
      <c r="J94" t="s">
        <v>2</v>
      </c>
      <c r="L94" t="s">
        <v>4</v>
      </c>
      <c r="M94" t="s">
        <v>4</v>
      </c>
      <c r="N94" t="s">
        <v>5</v>
      </c>
      <c r="O94" t="s">
        <v>5</v>
      </c>
      <c r="P94" t="s">
        <v>3</v>
      </c>
      <c r="Q94" t="s">
        <v>3</v>
      </c>
      <c r="R94" t="s">
        <v>2</v>
      </c>
      <c r="S94" t="s">
        <v>2</v>
      </c>
      <c r="T94" t="s">
        <v>47</v>
      </c>
      <c r="V94" t="s">
        <v>4</v>
      </c>
      <c r="W94" t="s">
        <v>4</v>
      </c>
      <c r="X94" t="s">
        <v>5</v>
      </c>
      <c r="Y94" t="s">
        <v>5</v>
      </c>
      <c r="Z94" t="s">
        <v>3</v>
      </c>
      <c r="AA94" t="s">
        <v>3</v>
      </c>
      <c r="AB94" t="s">
        <v>2</v>
      </c>
      <c r="AC94" t="s">
        <v>2</v>
      </c>
      <c r="AD94" t="s">
        <v>47</v>
      </c>
      <c r="AE94" t="s">
        <v>47</v>
      </c>
      <c r="AG94" t="s">
        <v>2</v>
      </c>
      <c r="AH94" t="s">
        <v>2</v>
      </c>
      <c r="AI94" t="s">
        <v>2</v>
      </c>
      <c r="AJ94" t="s">
        <v>2</v>
      </c>
    </row>
    <row r="96" spans="1:36" ht="15.75">
      <c r="A96" t="s">
        <v>0</v>
      </c>
      <c r="C96" s="13">
        <v>1.3836</v>
      </c>
      <c r="D96" s="13">
        <v>1.3836</v>
      </c>
      <c r="E96" s="13">
        <v>1.3851</v>
      </c>
      <c r="F96" s="13">
        <v>1.3851</v>
      </c>
      <c r="G96" s="13">
        <v>1.4029</v>
      </c>
      <c r="H96" s="13">
        <v>1.403</v>
      </c>
      <c r="I96" s="13">
        <v>1.3791</v>
      </c>
      <c r="J96" s="13">
        <v>1.3793</v>
      </c>
      <c r="K96" s="13"/>
      <c r="L96" s="13">
        <v>1.3884</v>
      </c>
      <c r="M96" s="13">
        <v>1.3895</v>
      </c>
      <c r="N96" s="13">
        <v>1.3897</v>
      </c>
      <c r="O96" s="13">
        <v>1.3911</v>
      </c>
      <c r="P96" s="13">
        <v>1.4041</v>
      </c>
      <c r="Q96" s="13">
        <v>1.4047</v>
      </c>
      <c r="R96" s="13">
        <v>1.3759</v>
      </c>
      <c r="S96" s="13">
        <v>1.3758</v>
      </c>
      <c r="T96" s="13">
        <v>1.3022</v>
      </c>
      <c r="U96" s="13"/>
      <c r="V96" s="13">
        <v>1.3739</v>
      </c>
      <c r="W96" s="13">
        <v>1.3906</v>
      </c>
      <c r="X96" s="13">
        <v>1.3673</v>
      </c>
      <c r="Y96" s="13">
        <v>1.3728</v>
      </c>
      <c r="Z96" s="13">
        <v>1.3439</v>
      </c>
      <c r="AA96" s="13">
        <v>1.3573</v>
      </c>
      <c r="AB96" s="13">
        <v>1.2942</v>
      </c>
      <c r="AC96" s="13">
        <v>1.3015</v>
      </c>
      <c r="AD96" s="13">
        <v>1.2192</v>
      </c>
      <c r="AE96" s="13">
        <v>1.2058</v>
      </c>
      <c r="AF96" s="13"/>
      <c r="AG96" s="13">
        <v>1.2788</v>
      </c>
      <c r="AH96" s="13">
        <v>1.3077</v>
      </c>
      <c r="AI96" s="13">
        <v>1.2878</v>
      </c>
      <c r="AJ96" s="13">
        <v>1.2102</v>
      </c>
    </row>
    <row r="97" spans="1:36" ht="15.75">
      <c r="A97" t="s">
        <v>1</v>
      </c>
      <c r="C97" s="13">
        <v>0.0119</v>
      </c>
      <c r="D97" s="13">
        <v>0.0119</v>
      </c>
      <c r="E97" s="13">
        <v>0.0119</v>
      </c>
      <c r="F97" s="13">
        <v>0.0119</v>
      </c>
      <c r="G97" s="13">
        <v>0.03</v>
      </c>
      <c r="H97" s="13">
        <v>0.03</v>
      </c>
      <c r="I97" s="13">
        <v>0.0834</v>
      </c>
      <c r="J97" s="13">
        <v>0.0834</v>
      </c>
      <c r="K97" s="13"/>
      <c r="L97" s="13">
        <v>0.0119</v>
      </c>
      <c r="M97" s="13">
        <v>0.0119</v>
      </c>
      <c r="N97" s="13">
        <v>0.0119</v>
      </c>
      <c r="O97" s="13">
        <v>0.0119</v>
      </c>
      <c r="P97" s="13">
        <v>0.0301</v>
      </c>
      <c r="Q97" s="13">
        <v>0.03</v>
      </c>
      <c r="R97" s="13">
        <v>0.0834</v>
      </c>
      <c r="S97" s="13">
        <v>0.0834</v>
      </c>
      <c r="T97" s="13">
        <v>0.2393</v>
      </c>
      <c r="U97" s="13"/>
      <c r="V97" s="13">
        <v>0.012</v>
      </c>
      <c r="W97" s="13">
        <v>0.0119</v>
      </c>
      <c r="X97" s="13">
        <v>0.0359</v>
      </c>
      <c r="Y97" s="13">
        <v>0.043</v>
      </c>
      <c r="Z97" s="13">
        <v>0.1174</v>
      </c>
      <c r="AA97" s="13">
        <v>0.118</v>
      </c>
      <c r="AB97" s="13">
        <v>0.239</v>
      </c>
      <c r="AC97" s="13">
        <v>0.2987</v>
      </c>
      <c r="AD97" s="13">
        <v>0.4239</v>
      </c>
      <c r="AE97" s="13">
        <v>0.602</v>
      </c>
      <c r="AF97" s="13"/>
      <c r="AG97" s="13">
        <v>0.3037</v>
      </c>
      <c r="AH97" s="13">
        <v>0.2198</v>
      </c>
      <c r="AI97" s="13">
        <v>0.3197</v>
      </c>
      <c r="AJ97" s="13">
        <v>0.5573</v>
      </c>
    </row>
    <row r="98" spans="1:36" s="8" customFormat="1" ht="15.75">
      <c r="A98" s="8" t="s">
        <v>6</v>
      </c>
      <c r="C98" s="7">
        <v>9245837</v>
      </c>
      <c r="D98" s="7">
        <v>9245838</v>
      </c>
      <c r="E98" s="7">
        <v>9246086</v>
      </c>
      <c r="F98" s="7">
        <v>9246087</v>
      </c>
      <c r="G98" s="7">
        <v>9245167</v>
      </c>
      <c r="H98" s="7">
        <v>9245259</v>
      </c>
      <c r="I98" s="7">
        <v>9244954</v>
      </c>
      <c r="J98" s="7">
        <v>9245499</v>
      </c>
      <c r="K98" s="7"/>
      <c r="L98" s="7">
        <v>9246064</v>
      </c>
      <c r="M98" s="7">
        <v>9246099</v>
      </c>
      <c r="N98" s="7">
        <v>9246091</v>
      </c>
      <c r="O98" s="7">
        <v>9246167</v>
      </c>
      <c r="P98" s="7">
        <v>9245347</v>
      </c>
      <c r="Q98" s="7">
        <v>9245059</v>
      </c>
      <c r="R98" s="7">
        <v>9245237</v>
      </c>
      <c r="S98" s="7">
        <v>9245520</v>
      </c>
      <c r="T98" s="7">
        <v>9366564</v>
      </c>
      <c r="U98" s="7"/>
      <c r="V98" s="7">
        <v>9245658</v>
      </c>
      <c r="W98" s="7">
        <v>9245795</v>
      </c>
      <c r="X98" s="7">
        <v>9245774</v>
      </c>
      <c r="Y98" s="7">
        <v>9246817</v>
      </c>
      <c r="Z98" s="7">
        <v>9247294</v>
      </c>
      <c r="AA98" s="7">
        <v>9258719</v>
      </c>
      <c r="AB98" s="7">
        <v>9303459</v>
      </c>
      <c r="AC98" s="7">
        <v>9764817</v>
      </c>
      <c r="AD98" s="7">
        <v>9607988</v>
      </c>
      <c r="AE98" s="7">
        <v>11420322</v>
      </c>
      <c r="AF98" s="7"/>
      <c r="AG98" s="7">
        <v>9833134</v>
      </c>
      <c r="AH98" s="7">
        <v>9265944</v>
      </c>
      <c r="AI98" s="7">
        <v>9764471</v>
      </c>
      <c r="AJ98" s="7">
        <v>10771959</v>
      </c>
    </row>
    <row r="99" spans="1:36" s="8" customFormat="1" ht="15.75">
      <c r="A99" s="8" t="s">
        <v>7</v>
      </c>
      <c r="C99" s="7">
        <v>186677754</v>
      </c>
      <c r="D99" s="7">
        <v>186677754</v>
      </c>
      <c r="E99" s="7">
        <v>95383762</v>
      </c>
      <c r="F99" s="7">
        <v>95383762</v>
      </c>
      <c r="G99" s="7">
        <v>50028336</v>
      </c>
      <c r="H99" s="7">
        <v>50028764</v>
      </c>
      <c r="I99" s="7">
        <v>54097893</v>
      </c>
      <c r="J99" s="7">
        <v>54098597</v>
      </c>
      <c r="K99" s="7"/>
      <c r="L99" s="7">
        <v>186680489</v>
      </c>
      <c r="M99" s="7">
        <v>186714211</v>
      </c>
      <c r="N99" s="7">
        <v>95383182</v>
      </c>
      <c r="O99" s="7">
        <v>95416998</v>
      </c>
      <c r="P99" s="7">
        <v>50029701</v>
      </c>
      <c r="Q99" s="7">
        <v>50112018</v>
      </c>
      <c r="R99" s="7">
        <v>54099585</v>
      </c>
      <c r="S99" s="7">
        <v>54301869</v>
      </c>
      <c r="T99" s="7">
        <v>57429394</v>
      </c>
      <c r="U99" s="7"/>
      <c r="V99" s="7">
        <v>193345311</v>
      </c>
      <c r="W99" s="7">
        <v>186729780</v>
      </c>
      <c r="X99" s="7">
        <v>100377195</v>
      </c>
      <c r="Y99" s="7">
        <v>96356169</v>
      </c>
      <c r="Z99" s="7">
        <v>51704813</v>
      </c>
      <c r="AA99" s="7">
        <v>50388459</v>
      </c>
      <c r="AB99" s="7">
        <v>54971215</v>
      </c>
      <c r="AC99" s="7">
        <v>53730170</v>
      </c>
      <c r="AD99" s="7">
        <v>56069883</v>
      </c>
      <c r="AE99" s="7">
        <v>54776573</v>
      </c>
      <c r="AF99" s="7"/>
      <c r="AG99" s="7">
        <v>53660614</v>
      </c>
      <c r="AH99" s="7">
        <v>56261432</v>
      </c>
      <c r="AI99" s="7">
        <v>53281498</v>
      </c>
      <c r="AJ99" s="7">
        <v>51274780</v>
      </c>
    </row>
    <row r="100" spans="1:36" ht="12.75" customHeight="1">
      <c r="A100" t="s">
        <v>13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/>
      <c r="L100" s="13">
        <v>1883243</v>
      </c>
      <c r="M100" s="13">
        <v>8176297</v>
      </c>
      <c r="N100" s="13">
        <v>1886911</v>
      </c>
      <c r="O100" s="13">
        <v>8189957</v>
      </c>
      <c r="P100" s="13">
        <v>3411351</v>
      </c>
      <c r="Q100" s="13">
        <v>6205844</v>
      </c>
      <c r="R100" s="13">
        <v>7193153</v>
      </c>
      <c r="S100" s="13">
        <v>8040791</v>
      </c>
      <c r="T100" s="13">
        <v>12576198</v>
      </c>
      <c r="U100" s="13"/>
      <c r="V100" s="13">
        <v>4977682</v>
      </c>
      <c r="W100" s="13">
        <v>8367042</v>
      </c>
      <c r="X100" s="13">
        <v>6693327</v>
      </c>
      <c r="Y100" s="13">
        <v>8246292</v>
      </c>
      <c r="Z100" s="13">
        <v>10448940</v>
      </c>
      <c r="AA100" s="13">
        <v>8149607</v>
      </c>
      <c r="AB100" s="13">
        <v>24311874</v>
      </c>
      <c r="AC100" s="13">
        <v>25919704</v>
      </c>
      <c r="AD100" s="13">
        <v>33727440</v>
      </c>
      <c r="AE100" s="13">
        <v>35971492</v>
      </c>
      <c r="AF100" s="13"/>
      <c r="AG100" s="13">
        <v>15486984</v>
      </c>
      <c r="AH100" s="13">
        <v>23654554</v>
      </c>
      <c r="AI100" s="13">
        <v>25952680</v>
      </c>
      <c r="AJ100" s="13">
        <v>32280687</v>
      </c>
    </row>
    <row r="101" spans="1:36" ht="12.75" customHeight="1">
      <c r="A101" t="s">
        <v>14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/>
      <c r="L101" s="13">
        <v>6504933</v>
      </c>
      <c r="M101" s="13">
        <v>7820268</v>
      </c>
      <c r="N101" s="13">
        <v>6505408</v>
      </c>
      <c r="O101" s="13">
        <v>7836360</v>
      </c>
      <c r="P101" s="13">
        <v>5890639</v>
      </c>
      <c r="Q101" s="13">
        <v>5888923</v>
      </c>
      <c r="R101" s="13">
        <v>6208118</v>
      </c>
      <c r="S101" s="13">
        <v>6239915</v>
      </c>
      <c r="T101" s="13">
        <v>5781557</v>
      </c>
      <c r="U101" s="13"/>
      <c r="V101" s="13">
        <v>11274454</v>
      </c>
      <c r="W101" s="13">
        <v>7832546</v>
      </c>
      <c r="X101" s="13">
        <v>12283289</v>
      </c>
      <c r="Y101" s="13">
        <v>7514156</v>
      </c>
      <c r="Z101" s="13">
        <v>8519093</v>
      </c>
      <c r="AA101" s="13">
        <v>3230789</v>
      </c>
      <c r="AB101" s="13">
        <v>9677710</v>
      </c>
      <c r="AC101" s="13">
        <v>4303505</v>
      </c>
      <c r="AD101" s="13">
        <v>7300210</v>
      </c>
      <c r="AE101" s="13">
        <v>3681703</v>
      </c>
      <c r="AF101" s="13"/>
      <c r="AG101" s="13">
        <v>3746754</v>
      </c>
      <c r="AH101" s="13">
        <v>4352569</v>
      </c>
      <c r="AI101" s="13">
        <v>4194909</v>
      </c>
      <c r="AJ101" s="13">
        <v>2666396</v>
      </c>
    </row>
    <row r="102" spans="1:36" s="8" customFormat="1" ht="15.75">
      <c r="A102" s="8" t="s">
        <v>38</v>
      </c>
      <c r="C102" s="7">
        <f aca="true" t="shared" si="61" ref="C102:J102">SUM(C100+C101)</f>
        <v>0</v>
      </c>
      <c r="D102" s="7">
        <f t="shared" si="61"/>
        <v>0</v>
      </c>
      <c r="E102" s="7">
        <f t="shared" si="61"/>
        <v>0</v>
      </c>
      <c r="F102" s="7">
        <f t="shared" si="61"/>
        <v>0</v>
      </c>
      <c r="G102" s="7">
        <f t="shared" si="61"/>
        <v>0</v>
      </c>
      <c r="H102" s="7">
        <f t="shared" si="61"/>
        <v>0</v>
      </c>
      <c r="I102" s="7">
        <f t="shared" si="61"/>
        <v>0</v>
      </c>
      <c r="J102" s="7">
        <f t="shared" si="61"/>
        <v>0</v>
      </c>
      <c r="K102" s="7"/>
      <c r="L102" s="7">
        <f aca="true" t="shared" si="62" ref="L102:T102">SUM(L100+L101)</f>
        <v>8388176</v>
      </c>
      <c r="M102" s="7">
        <f t="shared" si="62"/>
        <v>15996565</v>
      </c>
      <c r="N102" s="7">
        <f t="shared" si="62"/>
        <v>8392319</v>
      </c>
      <c r="O102" s="7">
        <f t="shared" si="62"/>
        <v>16026317</v>
      </c>
      <c r="P102" s="7">
        <f t="shared" si="62"/>
        <v>9301990</v>
      </c>
      <c r="Q102" s="7">
        <f t="shared" si="62"/>
        <v>12094767</v>
      </c>
      <c r="R102" s="7">
        <f t="shared" si="62"/>
        <v>13401271</v>
      </c>
      <c r="S102" s="7">
        <f t="shared" si="62"/>
        <v>14280706</v>
      </c>
      <c r="T102" s="7">
        <f t="shared" si="62"/>
        <v>18357755</v>
      </c>
      <c r="U102" s="7"/>
      <c r="V102" s="7">
        <f aca="true" t="shared" si="63" ref="V102:AE102">SUM(V100+V101)</f>
        <v>16252136</v>
      </c>
      <c r="W102" s="7">
        <f t="shared" si="63"/>
        <v>16199588</v>
      </c>
      <c r="X102" s="7">
        <f t="shared" si="63"/>
        <v>18976616</v>
      </c>
      <c r="Y102" s="7">
        <f t="shared" si="63"/>
        <v>15760448</v>
      </c>
      <c r="Z102" s="7">
        <f t="shared" si="63"/>
        <v>18968033</v>
      </c>
      <c r="AA102" s="7">
        <f t="shared" si="63"/>
        <v>11380396</v>
      </c>
      <c r="AB102" s="7">
        <f t="shared" si="63"/>
        <v>33989584</v>
      </c>
      <c r="AC102" s="7">
        <f t="shared" si="63"/>
        <v>30223209</v>
      </c>
      <c r="AD102" s="7">
        <f t="shared" si="63"/>
        <v>41027650</v>
      </c>
      <c r="AE102" s="7">
        <f t="shared" si="63"/>
        <v>39653195</v>
      </c>
      <c r="AF102" s="7"/>
      <c r="AG102" s="7">
        <f>SUM(AG100+AG101)</f>
        <v>19233738</v>
      </c>
      <c r="AH102" s="7">
        <f>SUM(AH100+AH101)</f>
        <v>28007123</v>
      </c>
      <c r="AI102" s="7">
        <f>SUM(AI100+AI101)</f>
        <v>30147589</v>
      </c>
      <c r="AJ102" s="7">
        <f>SUM(AJ100+AJ101)</f>
        <v>34947083</v>
      </c>
    </row>
    <row r="103" spans="1:36" ht="15.75">
      <c r="A103" t="s">
        <v>9</v>
      </c>
      <c r="C103" s="13">
        <v>6643846</v>
      </c>
      <c r="D103" s="13">
        <v>6643846</v>
      </c>
      <c r="E103" s="13">
        <v>6643987</v>
      </c>
      <c r="F103" s="13">
        <v>6643987</v>
      </c>
      <c r="G103" s="13">
        <v>6645053</v>
      </c>
      <c r="H103" s="13">
        <v>6645133</v>
      </c>
      <c r="I103" s="13">
        <v>4781090</v>
      </c>
      <c r="J103" s="13">
        <v>4781038</v>
      </c>
      <c r="K103" s="13"/>
      <c r="L103" s="13">
        <v>6643753</v>
      </c>
      <c r="M103" s="13">
        <v>6643793</v>
      </c>
      <c r="N103" s="13">
        <v>6643803</v>
      </c>
      <c r="O103" s="13">
        <v>6643916</v>
      </c>
      <c r="P103" s="13">
        <v>6644906</v>
      </c>
      <c r="Q103" s="13">
        <v>6645033</v>
      </c>
      <c r="R103" s="13">
        <v>4781180</v>
      </c>
      <c r="S103" s="13">
        <v>4781220</v>
      </c>
      <c r="T103" s="13">
        <v>3092177</v>
      </c>
      <c r="U103" s="13"/>
      <c r="V103" s="13">
        <v>1555316</v>
      </c>
      <c r="W103" s="13">
        <v>6630946</v>
      </c>
      <c r="X103" s="13">
        <v>1485026</v>
      </c>
      <c r="Y103" s="13">
        <v>6434653</v>
      </c>
      <c r="Z103" s="13">
        <v>1368194</v>
      </c>
      <c r="AA103" s="13">
        <v>6165407</v>
      </c>
      <c r="AB103" s="13">
        <v>1570024</v>
      </c>
      <c r="AC103" s="13">
        <v>4363337</v>
      </c>
      <c r="AD103" s="13">
        <v>923249</v>
      </c>
      <c r="AE103" s="13">
        <v>2623996</v>
      </c>
      <c r="AF103" s="13"/>
      <c r="AG103" s="13">
        <v>4362511</v>
      </c>
      <c r="AH103" s="13">
        <v>4715399</v>
      </c>
      <c r="AI103" s="13">
        <v>4510354</v>
      </c>
      <c r="AJ103" s="13">
        <v>1928018</v>
      </c>
    </row>
    <row r="104" spans="1:36" ht="15.75">
      <c r="A104" t="s">
        <v>10</v>
      </c>
      <c r="C104" s="13">
        <v>1524672</v>
      </c>
      <c r="D104" s="13">
        <v>1524672</v>
      </c>
      <c r="E104" s="13">
        <v>1524728</v>
      </c>
      <c r="F104" s="13">
        <v>1524728</v>
      </c>
      <c r="G104" s="13">
        <v>1534406</v>
      </c>
      <c r="H104" s="13">
        <v>1534401</v>
      </c>
      <c r="I104" s="13">
        <v>1741876</v>
      </c>
      <c r="J104" s="13">
        <v>1741916</v>
      </c>
      <c r="K104" s="13"/>
      <c r="L104" s="13">
        <v>1525057</v>
      </c>
      <c r="M104" s="13">
        <v>1524889</v>
      </c>
      <c r="N104" s="13">
        <v>1524969</v>
      </c>
      <c r="O104" s="13">
        <v>1524892</v>
      </c>
      <c r="P104" s="13">
        <v>1534522</v>
      </c>
      <c r="Q104" s="13">
        <v>1534384</v>
      </c>
      <c r="R104" s="13">
        <v>1741947</v>
      </c>
      <c r="S104" s="13">
        <v>1741881</v>
      </c>
      <c r="T104" s="13">
        <v>1615921</v>
      </c>
      <c r="U104" s="13"/>
      <c r="V104" s="13">
        <v>962484</v>
      </c>
      <c r="W104" s="13">
        <v>1498827</v>
      </c>
      <c r="X104" s="13">
        <v>884277</v>
      </c>
      <c r="Y104" s="13">
        <v>1309864</v>
      </c>
      <c r="Z104" s="13">
        <v>1722305</v>
      </c>
      <c r="AA104" s="13">
        <v>979629</v>
      </c>
      <c r="AB104" s="13">
        <v>933840</v>
      </c>
      <c r="AC104" s="13">
        <v>1024857</v>
      </c>
      <c r="AD104" s="13">
        <v>628151</v>
      </c>
      <c r="AE104" s="13">
        <v>808532</v>
      </c>
      <c r="AF104" s="13"/>
      <c r="AG104" s="13">
        <v>1024618</v>
      </c>
      <c r="AH104" s="13">
        <v>1266282</v>
      </c>
      <c r="AI104" s="13">
        <v>1008626</v>
      </c>
      <c r="AJ104" s="13">
        <v>649802</v>
      </c>
    </row>
    <row r="105" spans="1:36" ht="15.75">
      <c r="A105" t="s">
        <v>11</v>
      </c>
      <c r="C105" s="13">
        <v>491276</v>
      </c>
      <c r="D105" s="13">
        <v>491276</v>
      </c>
      <c r="E105" s="13">
        <v>491369</v>
      </c>
      <c r="F105" s="13">
        <v>491369</v>
      </c>
      <c r="G105" s="13">
        <v>490482</v>
      </c>
      <c r="H105" s="13">
        <v>490466</v>
      </c>
      <c r="I105" s="13">
        <v>1061667</v>
      </c>
      <c r="J105" s="13">
        <v>1061760</v>
      </c>
      <c r="K105" s="13"/>
      <c r="L105" s="13">
        <v>491569</v>
      </c>
      <c r="M105" s="13">
        <v>491617</v>
      </c>
      <c r="N105" s="13">
        <v>491609</v>
      </c>
      <c r="O105" s="13">
        <v>491523</v>
      </c>
      <c r="P105" s="13">
        <v>490620</v>
      </c>
      <c r="Q105" s="13">
        <v>490384</v>
      </c>
      <c r="R105" s="13">
        <v>1061655</v>
      </c>
      <c r="S105" s="13">
        <v>1061708</v>
      </c>
      <c r="T105" s="13">
        <v>1096255</v>
      </c>
      <c r="U105" s="13"/>
      <c r="V105" s="13">
        <v>705124</v>
      </c>
      <c r="W105" s="13">
        <v>484767</v>
      </c>
      <c r="X105" s="13">
        <v>1490997</v>
      </c>
      <c r="Y105" s="13">
        <v>300228</v>
      </c>
      <c r="Z105" s="13">
        <v>1994624</v>
      </c>
      <c r="AA105" s="13">
        <v>461172</v>
      </c>
      <c r="AB105" s="13">
        <v>1535713</v>
      </c>
      <c r="AC105" s="13">
        <v>496639</v>
      </c>
      <c r="AD105" s="13">
        <v>1205085</v>
      </c>
      <c r="AE105" s="13">
        <v>443233</v>
      </c>
      <c r="AF105" s="13"/>
      <c r="AG105" s="13">
        <v>496568</v>
      </c>
      <c r="AH105" s="13">
        <v>696498</v>
      </c>
      <c r="AI105" s="13">
        <v>121484</v>
      </c>
      <c r="AJ105" s="13">
        <v>180357</v>
      </c>
    </row>
    <row r="106" spans="1:36" ht="15.75">
      <c r="A106" t="s">
        <v>12</v>
      </c>
      <c r="C106" s="13">
        <v>286569</v>
      </c>
      <c r="D106" s="13">
        <v>286569</v>
      </c>
      <c r="E106" s="13">
        <v>286545</v>
      </c>
      <c r="F106" s="13">
        <v>286545</v>
      </c>
      <c r="G106" s="13">
        <v>297444</v>
      </c>
      <c r="H106" s="13">
        <v>297443</v>
      </c>
      <c r="I106" s="13">
        <v>889315</v>
      </c>
      <c r="J106" s="13">
        <v>889258</v>
      </c>
      <c r="K106" s="13"/>
      <c r="L106" s="13">
        <v>286493</v>
      </c>
      <c r="M106" s="13">
        <v>286462</v>
      </c>
      <c r="N106" s="13">
        <v>286454</v>
      </c>
      <c r="O106" s="13">
        <v>286456</v>
      </c>
      <c r="P106" s="13">
        <v>297444</v>
      </c>
      <c r="Q106" s="13">
        <v>297480</v>
      </c>
      <c r="R106" s="13">
        <v>889382</v>
      </c>
      <c r="S106" s="13">
        <v>889296</v>
      </c>
      <c r="T106" s="13">
        <v>1320328</v>
      </c>
      <c r="U106" s="13"/>
      <c r="V106" s="13">
        <v>576840</v>
      </c>
      <c r="W106" s="13">
        <v>267697</v>
      </c>
      <c r="X106" s="13">
        <v>707201</v>
      </c>
      <c r="Y106" s="13">
        <v>199737</v>
      </c>
      <c r="Z106" s="13">
        <v>3076567</v>
      </c>
      <c r="AA106" s="13">
        <v>559785</v>
      </c>
      <c r="AB106" s="13">
        <v>3040444</v>
      </c>
      <c r="AC106" s="13">
        <v>962869</v>
      </c>
      <c r="AD106" s="13">
        <v>2778667</v>
      </c>
      <c r="AE106" s="13">
        <v>668993</v>
      </c>
      <c r="AF106" s="13"/>
      <c r="AG106" s="13">
        <v>963198</v>
      </c>
      <c r="AH106" s="13">
        <v>551295</v>
      </c>
      <c r="AI106" s="13">
        <v>1002043</v>
      </c>
      <c r="AJ106" s="13">
        <v>2011100</v>
      </c>
    </row>
    <row r="107" spans="1:36" ht="15.75">
      <c r="A107" t="s">
        <v>15</v>
      </c>
      <c r="C107" s="13">
        <v>178299</v>
      </c>
      <c r="D107" s="13">
        <v>178299</v>
      </c>
      <c r="E107" s="13">
        <v>178279</v>
      </c>
      <c r="F107" s="13">
        <v>178279</v>
      </c>
      <c r="G107" s="13"/>
      <c r="H107" s="13"/>
      <c r="I107" s="13"/>
      <c r="J107" s="13"/>
      <c r="K107" s="13"/>
      <c r="L107" s="13">
        <v>178237</v>
      </c>
      <c r="M107" s="13">
        <v>178241</v>
      </c>
      <c r="N107" s="13">
        <v>178263</v>
      </c>
      <c r="O107" s="13">
        <v>178267</v>
      </c>
      <c r="P107" s="13"/>
      <c r="Q107" s="13"/>
      <c r="R107" s="13"/>
      <c r="S107" s="13"/>
      <c r="T107" s="13"/>
      <c r="U107" s="13"/>
      <c r="V107" s="13">
        <v>1199226</v>
      </c>
      <c r="W107" s="13">
        <v>146910</v>
      </c>
      <c r="X107" s="13">
        <v>1603593</v>
      </c>
      <c r="Y107" s="13">
        <v>142147</v>
      </c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</row>
    <row r="108" spans="1:36" ht="15.75">
      <c r="A108" t="s">
        <v>16</v>
      </c>
      <c r="C108" s="13">
        <v>8461</v>
      </c>
      <c r="D108" s="13">
        <v>8461</v>
      </c>
      <c r="E108" s="13">
        <v>8440</v>
      </c>
      <c r="F108" s="13">
        <v>8440</v>
      </c>
      <c r="G108" s="13"/>
      <c r="H108" s="13"/>
      <c r="I108" s="13"/>
      <c r="J108" s="13"/>
      <c r="K108" s="13"/>
      <c r="L108" s="13">
        <v>8390</v>
      </c>
      <c r="M108" s="13">
        <v>8408</v>
      </c>
      <c r="N108" s="13">
        <v>8404</v>
      </c>
      <c r="O108" s="13">
        <v>8396</v>
      </c>
      <c r="P108" s="13"/>
      <c r="Q108" s="13"/>
      <c r="R108" s="13"/>
      <c r="S108" s="13"/>
      <c r="T108" s="13"/>
      <c r="U108" s="13"/>
      <c r="V108" s="13">
        <v>584582</v>
      </c>
      <c r="W108" s="13">
        <v>95584</v>
      </c>
      <c r="X108" s="13">
        <v>583019</v>
      </c>
      <c r="Y108" s="13">
        <v>144868</v>
      </c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</row>
    <row r="109" spans="1:36" ht="15.75">
      <c r="A109" t="s">
        <v>17</v>
      </c>
      <c r="C109" s="13">
        <v>2275</v>
      </c>
      <c r="D109" s="13">
        <v>2275</v>
      </c>
      <c r="E109" s="13">
        <v>2280</v>
      </c>
      <c r="F109" s="13">
        <v>2280</v>
      </c>
      <c r="G109" s="13"/>
      <c r="H109" s="13"/>
      <c r="I109" s="13"/>
      <c r="J109" s="13"/>
      <c r="K109" s="13"/>
      <c r="L109" s="13">
        <v>2261</v>
      </c>
      <c r="M109" s="13">
        <v>2269</v>
      </c>
      <c r="N109" s="13">
        <v>2266</v>
      </c>
      <c r="O109" s="13">
        <v>2269</v>
      </c>
      <c r="P109" s="13"/>
      <c r="Q109" s="13"/>
      <c r="R109" s="13"/>
      <c r="S109" s="13"/>
      <c r="T109" s="13"/>
      <c r="U109" s="13"/>
      <c r="V109" s="13">
        <v>432769</v>
      </c>
      <c r="W109" s="13">
        <v>8113</v>
      </c>
      <c r="X109" s="13">
        <v>1696184</v>
      </c>
      <c r="Y109" s="13">
        <v>122389</v>
      </c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</row>
    <row r="110" spans="1:36" ht="15.75">
      <c r="A110" t="s">
        <v>18</v>
      </c>
      <c r="C110" s="13">
        <v>18</v>
      </c>
      <c r="D110" s="13">
        <v>18</v>
      </c>
      <c r="E110" s="13">
        <v>19</v>
      </c>
      <c r="F110" s="13">
        <v>19</v>
      </c>
      <c r="G110" s="13"/>
      <c r="H110" s="13"/>
      <c r="I110" s="13"/>
      <c r="J110" s="13"/>
      <c r="K110" s="13"/>
      <c r="L110" s="13">
        <v>18</v>
      </c>
      <c r="M110" s="13">
        <v>30</v>
      </c>
      <c r="N110" s="13">
        <v>18</v>
      </c>
      <c r="O110" s="13">
        <v>34</v>
      </c>
      <c r="P110" s="13"/>
      <c r="Q110" s="13"/>
      <c r="R110" s="13"/>
      <c r="S110" s="13"/>
      <c r="T110" s="13"/>
      <c r="U110" s="13"/>
      <c r="V110" s="13">
        <v>311564</v>
      </c>
      <c r="W110" s="13">
        <v>422</v>
      </c>
      <c r="X110" s="13">
        <v>463279</v>
      </c>
      <c r="Y110" s="13">
        <v>195134</v>
      </c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</row>
    <row r="111" spans="1:36" ht="15.75">
      <c r="A111" t="s">
        <v>19</v>
      </c>
      <c r="C111" s="13">
        <v>0</v>
      </c>
      <c r="D111" s="13">
        <v>0</v>
      </c>
      <c r="E111" s="13"/>
      <c r="F111" s="13"/>
      <c r="G111" s="13"/>
      <c r="H111" s="13"/>
      <c r="I111" s="13"/>
      <c r="J111" s="13"/>
      <c r="K111" s="13"/>
      <c r="L111" s="13">
        <v>0</v>
      </c>
      <c r="M111" s="13">
        <v>0</v>
      </c>
      <c r="N111" s="13"/>
      <c r="O111" s="13"/>
      <c r="P111" s="13"/>
      <c r="Q111" s="13"/>
      <c r="R111" s="13"/>
      <c r="S111" s="13"/>
      <c r="T111" s="13"/>
      <c r="U111" s="13"/>
      <c r="V111" s="13">
        <v>1129715</v>
      </c>
      <c r="W111" s="13">
        <v>1792</v>
      </c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</row>
    <row r="112" spans="1:36" ht="15.75">
      <c r="A112" t="s">
        <v>20</v>
      </c>
      <c r="C112" s="13">
        <v>0</v>
      </c>
      <c r="D112" s="13">
        <v>0</v>
      </c>
      <c r="E112" s="13"/>
      <c r="F112" s="13"/>
      <c r="G112" s="13"/>
      <c r="H112" s="13"/>
      <c r="I112" s="13"/>
      <c r="J112" s="13"/>
      <c r="K112" s="13"/>
      <c r="L112" s="13">
        <v>0</v>
      </c>
      <c r="M112" s="13">
        <v>0</v>
      </c>
      <c r="N112" s="13"/>
      <c r="O112" s="13"/>
      <c r="P112" s="13"/>
      <c r="Q112" s="13"/>
      <c r="R112" s="13"/>
      <c r="S112" s="13"/>
      <c r="T112" s="13"/>
      <c r="U112" s="13"/>
      <c r="V112" s="13">
        <v>394797</v>
      </c>
      <c r="W112" s="13">
        <v>396</v>
      </c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</row>
    <row r="113" spans="1:36" ht="15.75">
      <c r="A113" t="s">
        <v>21</v>
      </c>
      <c r="C113" s="13">
        <v>0</v>
      </c>
      <c r="D113" s="13">
        <v>0</v>
      </c>
      <c r="E113" s="13"/>
      <c r="F113" s="13"/>
      <c r="G113" s="13"/>
      <c r="H113" s="13"/>
      <c r="I113" s="13"/>
      <c r="J113" s="13"/>
      <c r="K113" s="13"/>
      <c r="L113" s="13">
        <v>0</v>
      </c>
      <c r="M113" s="13">
        <v>0</v>
      </c>
      <c r="N113" s="13"/>
      <c r="O113" s="13"/>
      <c r="P113" s="13"/>
      <c r="Q113" s="13"/>
      <c r="R113" s="13"/>
      <c r="S113" s="13"/>
      <c r="T113" s="13"/>
      <c r="U113" s="13"/>
      <c r="V113" s="13">
        <v>240773</v>
      </c>
      <c r="W113" s="13">
        <v>21</v>
      </c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</row>
    <row r="114" spans="1:36" ht="15.75">
      <c r="A114" t="s">
        <v>22</v>
      </c>
      <c r="C114" s="13">
        <v>0</v>
      </c>
      <c r="D114" s="13">
        <v>0</v>
      </c>
      <c r="E114" s="13"/>
      <c r="F114" s="13"/>
      <c r="G114" s="13"/>
      <c r="H114" s="13"/>
      <c r="I114" s="13"/>
      <c r="J114" s="13"/>
      <c r="K114" s="13"/>
      <c r="L114" s="13">
        <v>0</v>
      </c>
      <c r="M114" s="13">
        <v>0</v>
      </c>
      <c r="N114" s="13"/>
      <c r="O114" s="13"/>
      <c r="P114" s="13"/>
      <c r="Q114" s="13"/>
      <c r="R114" s="13"/>
      <c r="S114" s="13"/>
      <c r="T114" s="13"/>
      <c r="U114" s="13"/>
      <c r="V114" s="13">
        <v>174605</v>
      </c>
      <c r="W114" s="13">
        <v>1</v>
      </c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</row>
    <row r="115" spans="1:36" ht="15.75">
      <c r="A115" t="s">
        <v>23</v>
      </c>
      <c r="C115" s="13">
        <v>0</v>
      </c>
      <c r="D115" s="13">
        <v>0</v>
      </c>
      <c r="E115" s="13"/>
      <c r="F115" s="13"/>
      <c r="G115" s="13"/>
      <c r="H115" s="13"/>
      <c r="I115" s="13"/>
      <c r="J115" s="13"/>
      <c r="K115" s="13"/>
      <c r="L115" s="13">
        <v>0</v>
      </c>
      <c r="M115" s="13">
        <v>0</v>
      </c>
      <c r="N115" s="13"/>
      <c r="O115" s="13"/>
      <c r="P115" s="13"/>
      <c r="Q115" s="13"/>
      <c r="R115" s="13"/>
      <c r="S115" s="13"/>
      <c r="T115" s="13"/>
      <c r="U115" s="13"/>
      <c r="V115" s="13">
        <v>716182</v>
      </c>
      <c r="W115" s="13">
        <v>0</v>
      </c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</row>
    <row r="116" spans="1:36" ht="15.75">
      <c r="A116" t="s">
        <v>24</v>
      </c>
      <c r="C116" s="13">
        <v>0</v>
      </c>
      <c r="D116" s="13">
        <v>0</v>
      </c>
      <c r="E116" s="13"/>
      <c r="F116" s="13"/>
      <c r="G116" s="13"/>
      <c r="H116" s="13"/>
      <c r="I116" s="13"/>
      <c r="J116" s="13"/>
      <c r="K116" s="13"/>
      <c r="L116" s="13">
        <v>0</v>
      </c>
      <c r="M116" s="13">
        <v>0</v>
      </c>
      <c r="N116" s="13"/>
      <c r="O116" s="13"/>
      <c r="P116" s="13"/>
      <c r="Q116" s="13"/>
      <c r="R116" s="13"/>
      <c r="S116" s="13"/>
      <c r="T116" s="13"/>
      <c r="U116" s="13"/>
      <c r="V116" s="13">
        <v>124848</v>
      </c>
      <c r="W116" s="13">
        <v>0</v>
      </c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</row>
    <row r="117" spans="1:36" ht="15.75">
      <c r="A117" t="s">
        <v>26</v>
      </c>
      <c r="C117" s="13">
        <v>0</v>
      </c>
      <c r="D117" s="13">
        <v>0</v>
      </c>
      <c r="E117" s="13"/>
      <c r="F117" s="13"/>
      <c r="G117" s="13"/>
      <c r="H117" s="13"/>
      <c r="I117" s="13"/>
      <c r="J117" s="13"/>
      <c r="K117" s="13"/>
      <c r="L117" s="13">
        <v>0</v>
      </c>
      <c r="M117" s="13">
        <v>0</v>
      </c>
      <c r="N117" s="13"/>
      <c r="O117" s="13"/>
      <c r="P117" s="13"/>
      <c r="Q117" s="13"/>
      <c r="R117" s="13"/>
      <c r="S117" s="13"/>
      <c r="T117" s="13"/>
      <c r="U117" s="13"/>
      <c r="V117" s="13">
        <v>24117</v>
      </c>
      <c r="W117" s="13">
        <v>0</v>
      </c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</row>
    <row r="118" spans="1:36" ht="15.75">
      <c r="A118" t="s">
        <v>25</v>
      </c>
      <c r="C118" s="13">
        <v>0</v>
      </c>
      <c r="D118" s="13">
        <v>0</v>
      </c>
      <c r="E118" s="13"/>
      <c r="F118" s="13"/>
      <c r="G118" s="13"/>
      <c r="H118" s="13"/>
      <c r="I118" s="13"/>
      <c r="J118" s="13"/>
      <c r="K118" s="13"/>
      <c r="L118" s="13">
        <v>0</v>
      </c>
      <c r="M118" s="13">
        <v>0</v>
      </c>
      <c r="N118" s="13"/>
      <c r="O118" s="13"/>
      <c r="P118" s="13"/>
      <c r="Q118" s="13"/>
      <c r="R118" s="13"/>
      <c r="S118" s="13"/>
      <c r="T118" s="13"/>
      <c r="U118" s="13"/>
      <c r="V118" s="13">
        <v>1986</v>
      </c>
      <c r="W118" s="13">
        <v>0</v>
      </c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</row>
    <row r="119" spans="1:36" ht="15.75">
      <c r="A119" t="s">
        <v>39</v>
      </c>
      <c r="C119" s="13">
        <f aca="true" t="shared" si="64" ref="C119:J119">SUM(C103*1+C104*2+C105*3+C106*4+C107*5+C108*6+C109*7+C110*8+C111*9+C112*10+C113*11+C114*12+C115*13+C116*14+C117*15+C118*16)/(C103+C104+C105+C106+C107+C108+C109+C110+C111+C112+C113+C114+C115+C116+C117+C118)</f>
        <v>1.4527662451277534</v>
      </c>
      <c r="D119" s="13">
        <f t="shared" si="64"/>
        <v>1.4527662451277534</v>
      </c>
      <c r="E119" s="13">
        <f t="shared" si="64"/>
        <v>1.4527572048263249</v>
      </c>
      <c r="F119" s="13">
        <f t="shared" si="64"/>
        <v>1.4527572048263249</v>
      </c>
      <c r="G119" s="13">
        <f t="shared" si="64"/>
        <v>1.3800106720075027</v>
      </c>
      <c r="H119" s="13">
        <f t="shared" si="64"/>
        <v>1.3800037535783611</v>
      </c>
      <c r="I119" s="13">
        <f t="shared" si="64"/>
        <v>1.7709694465908925</v>
      </c>
      <c r="J119" s="13">
        <f t="shared" si="64"/>
        <v>1.7709737535125205</v>
      </c>
      <c r="K119" s="13"/>
      <c r="L119" s="13">
        <f aca="true" t="shared" si="65" ref="L119:V119">SUM(L103*1+L104*2+L105*3+L106*4+L107*5+L108*6+L109*7+L110*8+L111*9+L112*10+L113*11+L114*12+L115*13+L116*14+L117*15+L118*16)/(L103+L104+L105+L106+L107+L108+L109+L110+L111+L112+L113+L114+L115+L116+L117+L118)</f>
        <v>1.452754434269309</v>
      </c>
      <c r="M119" s="13">
        <f>SUM(M103*1+M104*2+M105*3+M106*4+M107*5+M108*6+M109*7+M110*8+M111*9+M112*10+M113*11+M114*12+M115*13+M116*14+M117*15+M118*16)/(M103+M104+M105+M106+M107+M108+M109+M110+M111+M112+M113+M114+M115+M116+M117+M118)</f>
        <v>1.4527658444462275</v>
      </c>
      <c r="N119" s="13">
        <f t="shared" si="65"/>
        <v>1.4527626851154352</v>
      </c>
      <c r="O119" s="13">
        <f>SUM(O103*1+O104*2+O105*3+O106*4+O107*5+O108*6+O109*7+O110*8+O111*9+O112*10+O113*11+O114*12+O115*13+O116*14+O117*15+O118*16)/(O103+O104+O105+O106+O107+O108+O109+O110+O111+O112+O113+O114+O115+O116+O117+O118)</f>
        <v>1.452749324549383</v>
      </c>
      <c r="P119" s="13">
        <f t="shared" si="65"/>
        <v>1.38004985117355</v>
      </c>
      <c r="Q119" s="13">
        <f>SUM(Q103*1+Q104*2+Q105*3+Q106*4+Q107*5+Q108*6+Q109*7+Q110*8+Q111*9+Q112*10+Q113*11+Q114*12+Q115*13+Q116*14+Q117*15+Q118*16)/(Q103+Q104+Q105+Q106+Q107+Q108+Q109+Q110+Q111+Q112+Q113+Q114+Q115+Q116+Q117+Q118)</f>
        <v>1.380002812446716</v>
      </c>
      <c r="R119" s="13">
        <f t="shared" si="65"/>
        <v>1.7709790605893396</v>
      </c>
      <c r="S119" s="13">
        <f>SUM(S103*1+S104*2+S105*3+S106*4+S107*5+S108*6+S109*7+S110*8+S111*9+S112*10+S113*11+S114*12+S115*13+S116*14+S117*15+S118*16)/(S103+S104+S105+S106+S107+S108+S109+S110+S111+S112+S113+S114+S115+S116+S117+S118)</f>
        <v>1.7709587030134746</v>
      </c>
      <c r="T119" s="13">
        <f>SUM(T103*1+T104*2+T105*3+T106*4+T107*5+T108*6+T109*7+T110*8+T111*9+T112*10+T113*11+T114*12+T115*13+T116*14+T117*15+T118*16)/(T103+T104+T105+T106+T107+T108+T109+T110+T111+T112+T113+T114+T115+T116+T117+T118)</f>
        <v>2.0904930340039085</v>
      </c>
      <c r="U119" s="13"/>
      <c r="V119" s="13">
        <f t="shared" si="65"/>
        <v>5.828121469594506</v>
      </c>
      <c r="W119" s="13">
        <f>SUM(W103*1+W104*2+W105*3+W106*4+W107*5+W108*6+W109*7+W110*8+W111*9+W112*10+W113*11+W114*12+W115*13+W116*14+W117*15+W118*16)/(W103+W104+W105+W106+W107+W108+W109+W110+W111+W112+W113+W114+W115+W116+W117+W118)</f>
        <v>1.482379352756222</v>
      </c>
      <c r="X119" s="13">
        <f>SUM(X103*1+X104*2+X105*3+X106*4+X107*5+X108*6+X109*7+X110*8)/(X103+X104+X105+X106+X107+X108+X109+X110)</f>
        <v>4.224003250771632</v>
      </c>
      <c r="Y119" s="13">
        <f>SUM(Y103*1+Y104*2+Y105*3+Y106*4+Y107*5+Y108*6+Y109*7+Y110*8)/(Y103+Y104+Y105+Y106+Y107+Y108+Y109+Y110)</f>
        <v>1.6670491195635222</v>
      </c>
      <c r="Z119" s="13">
        <f>SUM(Z103*1+Z104*2+Z105*3+Z106*4)/(Z103+Z104+Z105+Z106)</f>
        <v>2.8306568860125783</v>
      </c>
      <c r="AA119" s="13">
        <f>SUM(AA103*1+AA104*2+AA105*3+AA106*4)/(AA103+AA104+AA105+AA106)</f>
        <v>1.438566136414763</v>
      </c>
      <c r="AB119" s="13">
        <f>SUM(AB103*1+AB104*2+AB105*3+AB106*4)/(AB103+AB104+AB105+AB106)</f>
        <v>2.8540337662840267</v>
      </c>
      <c r="AC119" s="13">
        <f aca="true" t="shared" si="66" ref="AC119:AJ119">SUM(AC103*1+AC104*2+AC105*3+AC106*4)/(AC103+AC104+AC105+AC106)</f>
        <v>1.716553085984174</v>
      </c>
      <c r="AD119" s="13">
        <f>SUM(AD103*1+AD104*2+AD105*3+AD106*4)/(AD103+AD104+AD105+AD106)</f>
        <v>3.0549249596036385</v>
      </c>
      <c r="AE119" s="13">
        <f>SUM(AE103*1+AE104*2+AE105*3+AE106*4)/(AE103+AE104+AE105+AE106)</f>
        <v>1.814560480061187</v>
      </c>
      <c r="AF119" s="13"/>
      <c r="AG119" s="13">
        <f t="shared" si="66"/>
        <v>1.7167260488148277</v>
      </c>
      <c r="AH119" s="13">
        <f t="shared" si="66"/>
        <v>1.5966081349763481</v>
      </c>
      <c r="AI119" s="13">
        <f t="shared" si="66"/>
        <v>1.6409813343064599</v>
      </c>
      <c r="AJ119" s="13">
        <f t="shared" si="66"/>
        <v>2.4769148447448113</v>
      </c>
    </row>
    <row r="120" spans="1:36" s="15" customFormat="1" ht="15.75">
      <c r="A120" s="15" t="s">
        <v>40</v>
      </c>
      <c r="C120" s="16">
        <f aca="true" t="shared" si="67" ref="C120:J120">SUM(C103*1+C104*2+C105*3+C106*4+C107*5+C108*6+C109*7+C110*8+C111*9+C112*10+C113*11+C114*12+C115*13+C116*14+C117*15+C118*16)/(C103+C104+C105+C106+C107+C108+C109+C110+C111+C112+C113+C114+C115+C116+C117+C118)</f>
        <v>1.4527662451277534</v>
      </c>
      <c r="D120" s="16">
        <f t="shared" si="67"/>
        <v>1.4527662451277534</v>
      </c>
      <c r="E120" s="16">
        <f t="shared" si="67"/>
        <v>1.4527572048263249</v>
      </c>
      <c r="F120" s="16">
        <f t="shared" si="67"/>
        <v>1.4527572048263249</v>
      </c>
      <c r="G120" s="16">
        <f t="shared" si="67"/>
        <v>1.3800106720075027</v>
      </c>
      <c r="H120" s="16">
        <f t="shared" si="67"/>
        <v>1.3800037535783611</v>
      </c>
      <c r="I120" s="16">
        <f t="shared" si="67"/>
        <v>1.7709694465908925</v>
      </c>
      <c r="J120" s="16">
        <f t="shared" si="67"/>
        <v>1.7709737535125205</v>
      </c>
      <c r="K120" s="16"/>
      <c r="L120" s="16">
        <f aca="true" t="shared" si="68" ref="L120:R120">SUM(L103*1+L104*2+L105*3+L106*4+L107*5+L108*6+L109*7+L110*8+L111*9+L112*10+L113*11+L114*12+L115*13+L116*14+L117*15+L118*16)/(L103+L104+L105+L106+L107+L108+L109+L110+L111+L112+L113+L114+L115+L116+L117+L118)</f>
        <v>1.452754434269309</v>
      </c>
      <c r="M120" s="16">
        <f>SUM(M103*1+M104*2+M105*3+M106*4+M107*5+M108*6+M109*7+M110*8+M111*9+M112*10+M113*11+M114*12+M115*13+M116*14+M117*15+M118*16)/(M103+M104+M105+M106+M107+M108+M109+M110+M111+M112+M113+M114+M115+M116+M117+M118)</f>
        <v>1.4527658444462275</v>
      </c>
      <c r="N120" s="16">
        <f t="shared" si="68"/>
        <v>1.4527626851154352</v>
      </c>
      <c r="O120" s="16">
        <f>SUM(O103*1+O104*2+O105*3+O106*4+O107*5+O108*6+O109*7+O110*8+O111*9+O112*10+O113*11+O114*12+O115*13+O116*14+O117*15+O118*16)/(O103+O104+O105+O106+O107+O108+O109+O110+O111+O112+O113+O114+O115+O116+O117+O118)</f>
        <v>1.452749324549383</v>
      </c>
      <c r="P120" s="16">
        <f t="shared" si="68"/>
        <v>1.38004985117355</v>
      </c>
      <c r="Q120" s="16">
        <f>SUM(Q103*1+Q104*2+Q105*3+Q106*4+Q107*5+Q108*6+Q109*7+Q110*8+Q111*9+Q112*10+Q113*11+Q114*12+Q115*13+Q116*14+Q117*15+Q118*16)/(Q103+Q104+Q105+Q106+Q107+Q108+Q109+Q110+Q111+Q112+Q113+Q114+Q115+Q116+Q117+Q118)</f>
        <v>1.380002812446716</v>
      </c>
      <c r="R120" s="16">
        <f t="shared" si="68"/>
        <v>1.7709790605893396</v>
      </c>
      <c r="S120" s="16">
        <f>SUM(S103*1+S104*2+S105*3+S106*4+S107*5+S108*6+S109*7+S110*8+S111*9+S112*10+S113*11+S114*12+S115*13+S116*14+S117*15+S118*16)/(S103+S104+S105+S106+S107+S108+S109+S110+S111+S112+S113+S114+S115+S116+S117+S118)</f>
        <v>1.7709587030134746</v>
      </c>
      <c r="T120" s="16">
        <f>SUM(T103*1+T104*2+T105*3+T106*4+T107*5+T108*6+T109*7+T110*8+T111*9+T112*10+T113*11+T114*12+T115*13+T116*14+T117*15+T118*16)/(T103+T104+T105+T106+T107+T108+T109+T110+T111+T112+T113+T114+T115+T116+T117+T118)</f>
        <v>2.0904930340039085</v>
      </c>
      <c r="U120" s="16"/>
      <c r="V120" s="16">
        <f>SUM(V103*1*2+V104*2*2+V105*3*2+V106*4*2+V107*5*4+V108*6*4+V109*7*4+V110*8*4+V111*9*8+V112*10*8+V113*11*8+V114*12*8+V115*13*16+V116*14*16+V117*15*16+V118*16*16)/(V103*2+V104*2+V105*2+V106*2+V107*4+V108*4+V109*4+V110*4+V111*8+V112*8+V113*8+V114*8+V115*16+V116*16+V117*16+V118*16)</f>
        <v>8.704103356434748</v>
      </c>
      <c r="W120" s="16">
        <f>SUM(W103*1*16+W104*2*16+W105*3*16+W106*4*16+W107*5*8+W108*6*8+W109*7*8+W110*8*8+W111*9*4+W112*10*4+W113*11*4+W114*12*4+W115*13*2+W116*14*2+W117*15*2+W118*16*2)/(W103*16+W104*16+W105*16+W106*16+W107*8+W108*8+W109*8+W110*8+W111*4+W112*4+W113*4+W114*4+W115*2+W116*2+W117*2+W118*2)</f>
        <v>1.425671497098677</v>
      </c>
      <c r="X120" s="16">
        <f>SUM(X103*1*2+X104*2*2+X105*3*4+X106*4*4+X107*5*8+X108*6*8+X109*7*16+X110*8*16)/(X103*2+X104*2+X105*4+X106*4+X107*8+X108*8+X109*16+X110*16)</f>
        <v>5.7508388091674565</v>
      </c>
      <c r="Y120" s="16">
        <f>SUM(Y103*1*16+Y104*2*16+Y105*3*8+Y106*4*8+Y107*5*4+Y108*6*4+Y109*7*2+Y110*8*2)/(Y103*16+Y104*16+Y105*8+Y106*8+Y107*4+Y108*4+Y109*2+Y110*2)</f>
        <v>1.3078560147277116</v>
      </c>
      <c r="Z120" s="16">
        <f>SUM(Z103*1*1+Z104*2*2+Z105*3*4+Z106*4*8)/(Z103*1+Z104*2+Z105*4+Z106*8)</f>
        <v>3.492771329657204</v>
      </c>
      <c r="AA120" s="16">
        <f>SUM(AA103*1*8+AA104*2*4+AA105*3*4+AA106*4*1)/(AA103*8+AA104*4+AA105*2+AA106*1)</f>
        <v>1.186565482603296</v>
      </c>
      <c r="AB120" s="16">
        <f>SUM(AB103*1*1+AB104*2*1+AB105*3*2+AB106*4*4)/(AB103*1+AB104*1+AB105*2+AB106*4)</f>
        <v>3.455987929458006</v>
      </c>
      <c r="AC120" s="16">
        <f>SUM(AC103*1*4+AC104*2*2+AC105*3*1+AC106*4*1)/(AC103*4+AC104*2+AC105*1+AC106*1)</f>
        <v>1.282961440319579</v>
      </c>
      <c r="AD120" s="16">
        <f>SUM(AD103*1*1+AD104*2*1+AD105*3*2+AD106*4*4)/(AD103*1+AD104*1+AD105*2+AD106*4)</f>
        <v>3.5730885251347186</v>
      </c>
      <c r="AE120" s="16">
        <f>SUM(AE103*1*4+AE104*2*2+AE105*3*1+AE106*4*1)/(AE103*4+AE104*2+AE105*1+AE106*1)</f>
        <v>1.3410522156289542</v>
      </c>
      <c r="AF120" s="16"/>
      <c r="AG120" s="16">
        <f>SUM(AG103*1*4+AG104*2*2+AG105*3*1+AG106*4*1)/(AG103*4+AG104*2+AG105*1+AG106*1)</f>
        <v>1.2830265270661652</v>
      </c>
      <c r="AH120" s="16">
        <f>SUM(AH103*1*4+AH104*2*2+AH105*3*1+AH106*4*1)/(AH103*4+AH104*2+AH105*1+AH106*1)</f>
        <v>1.2464206599139218</v>
      </c>
      <c r="AI120" s="16">
        <f>SUM(AI103*1*4+AI104*2*2+AI105*3*1+AI106*4*1)/(AI103*4+AI104*2+AI105*1+AI106*1)</f>
        <v>1.2486214955532229</v>
      </c>
      <c r="AJ120" s="16">
        <f>SUM(AJ103*1*4+AJ104*2*2+AJ105*3*1+AJ106*4*1)/(AJ103*4+AJ104*2+AJ105*1+AJ106*1)</f>
        <v>1.6867380758578872</v>
      </c>
    </row>
    <row r="124" spans="1:36" ht="12.75">
      <c r="A124" t="s">
        <v>33</v>
      </c>
      <c r="C124" t="s">
        <v>29</v>
      </c>
      <c r="D124" t="s">
        <v>30</v>
      </c>
      <c r="E124" t="s">
        <v>29</v>
      </c>
      <c r="F124" t="s">
        <v>30</v>
      </c>
      <c r="G124" t="s">
        <v>29</v>
      </c>
      <c r="H124" t="s">
        <v>30</v>
      </c>
      <c r="I124" t="s">
        <v>29</v>
      </c>
      <c r="J124" t="s">
        <v>30</v>
      </c>
      <c r="L124" t="s">
        <v>27</v>
      </c>
      <c r="M124" t="s">
        <v>28</v>
      </c>
      <c r="N124" t="s">
        <v>27</v>
      </c>
      <c r="O124" t="s">
        <v>28</v>
      </c>
      <c r="P124" t="s">
        <v>27</v>
      </c>
      <c r="Q124" t="s">
        <v>28</v>
      </c>
      <c r="R124" t="s">
        <v>27</v>
      </c>
      <c r="S124" t="s">
        <v>28</v>
      </c>
      <c r="T124" t="s">
        <v>28</v>
      </c>
      <c r="V124" t="s">
        <v>31</v>
      </c>
      <c r="W124" t="s">
        <v>32</v>
      </c>
      <c r="X124" t="s">
        <v>31</v>
      </c>
      <c r="Y124" t="s">
        <v>32</v>
      </c>
      <c r="Z124" t="s">
        <v>31</v>
      </c>
      <c r="AA124" t="s">
        <v>32</v>
      </c>
      <c r="AB124" t="s">
        <v>31</v>
      </c>
      <c r="AC124" t="s">
        <v>32</v>
      </c>
      <c r="AD124" t="s">
        <v>31</v>
      </c>
      <c r="AE124" t="s">
        <v>32</v>
      </c>
      <c r="AG124" t="s">
        <v>34</v>
      </c>
      <c r="AH124" t="s">
        <v>35</v>
      </c>
      <c r="AI124" t="s">
        <v>36</v>
      </c>
      <c r="AJ124" t="s">
        <v>37</v>
      </c>
    </row>
    <row r="126" spans="1:36" ht="12.75">
      <c r="A126" t="s">
        <v>44</v>
      </c>
      <c r="C126" t="s">
        <v>4</v>
      </c>
      <c r="D126" t="s">
        <v>4</v>
      </c>
      <c r="E126" t="s">
        <v>5</v>
      </c>
      <c r="F126" t="s">
        <v>5</v>
      </c>
      <c r="G126" t="s">
        <v>3</v>
      </c>
      <c r="H126" t="s">
        <v>3</v>
      </c>
      <c r="I126" t="s">
        <v>2</v>
      </c>
      <c r="J126" t="s">
        <v>2</v>
      </c>
      <c r="L126" t="s">
        <v>4</v>
      </c>
      <c r="M126" t="s">
        <v>4</v>
      </c>
      <c r="N126" t="s">
        <v>5</v>
      </c>
      <c r="O126" t="s">
        <v>5</v>
      </c>
      <c r="P126" t="s">
        <v>3</v>
      </c>
      <c r="Q126" t="s">
        <v>3</v>
      </c>
      <c r="R126" t="s">
        <v>2</v>
      </c>
      <c r="S126" t="s">
        <v>2</v>
      </c>
      <c r="T126" t="s">
        <v>47</v>
      </c>
      <c r="V126" t="s">
        <v>4</v>
      </c>
      <c r="W126" t="s">
        <v>4</v>
      </c>
      <c r="X126" t="s">
        <v>5</v>
      </c>
      <c r="Y126" t="s">
        <v>5</v>
      </c>
      <c r="Z126" t="s">
        <v>3</v>
      </c>
      <c r="AA126" t="s">
        <v>3</v>
      </c>
      <c r="AB126" t="s">
        <v>2</v>
      </c>
      <c r="AC126" t="s">
        <v>2</v>
      </c>
      <c r="AD126" t="s">
        <v>47</v>
      </c>
      <c r="AE126" t="s">
        <v>47</v>
      </c>
      <c r="AG126" t="s">
        <v>2</v>
      </c>
      <c r="AH126" t="s">
        <v>2</v>
      </c>
      <c r="AI126" t="s">
        <v>2</v>
      </c>
      <c r="AJ126" t="s">
        <v>2</v>
      </c>
    </row>
    <row r="128" spans="1:36" ht="15.75">
      <c r="A128" t="s">
        <v>0</v>
      </c>
      <c r="C128" s="13">
        <v>0.9185</v>
      </c>
      <c r="D128" s="13">
        <v>0.9185</v>
      </c>
      <c r="E128" s="13">
        <v>0.9199</v>
      </c>
      <c r="F128" s="13">
        <v>0.9199</v>
      </c>
      <c r="G128" s="13">
        <v>0.9702</v>
      </c>
      <c r="H128" s="13">
        <v>0.9702</v>
      </c>
      <c r="I128" s="13">
        <v>0.9868</v>
      </c>
      <c r="J128" s="13">
        <v>0.9868</v>
      </c>
      <c r="K128" s="13"/>
      <c r="L128" s="13">
        <v>0.927</v>
      </c>
      <c r="M128" s="13">
        <v>0.9286</v>
      </c>
      <c r="N128" s="13">
        <v>0.9283</v>
      </c>
      <c r="O128" s="13">
        <v>0.9299</v>
      </c>
      <c r="P128" s="13">
        <v>0.9695</v>
      </c>
      <c r="Q128" s="13">
        <v>0.9705</v>
      </c>
      <c r="R128" s="13">
        <v>0.9776</v>
      </c>
      <c r="S128" s="13">
        <v>0.9779</v>
      </c>
      <c r="T128" s="13">
        <v>0.8208</v>
      </c>
      <c r="U128" s="13"/>
      <c r="V128" s="13">
        <v>0.9288</v>
      </c>
      <c r="W128" s="13">
        <v>0.9291</v>
      </c>
      <c r="X128" s="13">
        <v>0.934</v>
      </c>
      <c r="Y128" s="13">
        <v>0.9304</v>
      </c>
      <c r="Z128" s="13">
        <v>0.9026</v>
      </c>
      <c r="AA128" s="13">
        <v>0.9782</v>
      </c>
      <c r="AB128" s="13">
        <v>0.7755</v>
      </c>
      <c r="AC128" s="13">
        <v>0.8368</v>
      </c>
      <c r="AD128" s="13">
        <v>0.6478</v>
      </c>
      <c r="AE128" s="13">
        <v>0.6841</v>
      </c>
      <c r="AF128" s="13"/>
      <c r="AG128" s="13">
        <v>0.8199</v>
      </c>
      <c r="AH128" s="13">
        <v>0.819</v>
      </c>
      <c r="AI128" s="13">
        <v>0.825</v>
      </c>
      <c r="AJ128" s="13">
        <v>0.7464</v>
      </c>
    </row>
    <row r="129" spans="1:36" ht="15.75">
      <c r="A129" t="s">
        <v>1</v>
      </c>
      <c r="C129" s="13">
        <v>0.0046</v>
      </c>
      <c r="D129" s="13">
        <v>0.0046</v>
      </c>
      <c r="E129" s="13">
        <v>0.0046</v>
      </c>
      <c r="F129" s="13">
        <v>0.0046</v>
      </c>
      <c r="G129" s="13">
        <v>0.0046</v>
      </c>
      <c r="H129" s="13">
        <v>0.0046</v>
      </c>
      <c r="I129" s="13">
        <v>0.0046</v>
      </c>
      <c r="J129" s="13">
        <v>0.0046</v>
      </c>
      <c r="K129" s="13"/>
      <c r="L129" s="13">
        <v>0.0046</v>
      </c>
      <c r="M129" s="13">
        <v>0.0046</v>
      </c>
      <c r="N129" s="13">
        <v>0.0046</v>
      </c>
      <c r="O129" s="13">
        <v>0.0046</v>
      </c>
      <c r="P129" s="13">
        <v>0.0046</v>
      </c>
      <c r="Q129" s="13">
        <v>0.0046</v>
      </c>
      <c r="R129" s="13">
        <v>0.0046</v>
      </c>
      <c r="S129" s="13">
        <v>0.0046</v>
      </c>
      <c r="T129" s="13">
        <v>0.1285</v>
      </c>
      <c r="U129" s="13"/>
      <c r="V129" s="13">
        <v>0.0046</v>
      </c>
      <c r="W129" s="13">
        <v>0.0046</v>
      </c>
      <c r="X129" s="13">
        <v>0.0046</v>
      </c>
      <c r="Y129" s="13">
        <v>0.0046</v>
      </c>
      <c r="Z129" s="13">
        <v>0.0415</v>
      </c>
      <c r="AA129" s="13">
        <v>0.0046</v>
      </c>
      <c r="AB129" s="13">
        <v>0.1795</v>
      </c>
      <c r="AC129" s="13">
        <v>0.1214</v>
      </c>
      <c r="AD129" s="13">
        <v>0.3907</v>
      </c>
      <c r="AE129" s="13">
        <v>0.3599</v>
      </c>
      <c r="AF129" s="13"/>
      <c r="AG129" s="13">
        <v>0.1213</v>
      </c>
      <c r="AH129" s="13">
        <v>0.1379</v>
      </c>
      <c r="AI129" s="13">
        <v>0.1337</v>
      </c>
      <c r="AJ129" s="13">
        <v>0.2568</v>
      </c>
    </row>
    <row r="130" spans="1:36" s="8" customFormat="1" ht="15.75">
      <c r="A130" s="8" t="s">
        <v>6</v>
      </c>
      <c r="C130" s="7">
        <v>5846090</v>
      </c>
      <c r="D130" s="7">
        <v>5846092</v>
      </c>
      <c r="E130" s="7">
        <v>5846123</v>
      </c>
      <c r="F130" s="7">
        <v>5846125</v>
      </c>
      <c r="G130" s="7">
        <v>5842004</v>
      </c>
      <c r="H130" s="7">
        <v>5842006</v>
      </c>
      <c r="I130" s="7">
        <v>5866624</v>
      </c>
      <c r="J130" s="7">
        <v>5866627</v>
      </c>
      <c r="K130" s="7"/>
      <c r="L130" s="7">
        <v>5881071</v>
      </c>
      <c r="M130" s="7">
        <v>5880561</v>
      </c>
      <c r="N130" s="7">
        <v>5881140</v>
      </c>
      <c r="O130" s="7">
        <v>5880566</v>
      </c>
      <c r="P130" s="7">
        <v>5874187</v>
      </c>
      <c r="Q130" s="7">
        <v>5873924</v>
      </c>
      <c r="R130" s="7">
        <v>5877716</v>
      </c>
      <c r="S130" s="7">
        <v>5878411</v>
      </c>
      <c r="T130" s="7">
        <v>5877763</v>
      </c>
      <c r="U130" s="7"/>
      <c r="V130" s="7">
        <v>5878121</v>
      </c>
      <c r="W130" s="7">
        <v>5880588</v>
      </c>
      <c r="X130" s="7">
        <v>5874449</v>
      </c>
      <c r="Y130" s="7">
        <v>5880541</v>
      </c>
      <c r="Z130" s="7">
        <v>5869173</v>
      </c>
      <c r="AA130" s="7">
        <v>5869169</v>
      </c>
      <c r="AB130" s="7">
        <v>5879348</v>
      </c>
      <c r="AC130" s="7">
        <v>5876653</v>
      </c>
      <c r="AD130" s="7">
        <v>5885356</v>
      </c>
      <c r="AE130" s="7">
        <v>5880712</v>
      </c>
      <c r="AF130" s="7"/>
      <c r="AG130" s="7">
        <v>5883033</v>
      </c>
      <c r="AH130" s="7">
        <v>5880910</v>
      </c>
      <c r="AI130" s="7">
        <v>5879817</v>
      </c>
      <c r="AJ130" s="7">
        <v>5842299</v>
      </c>
    </row>
    <row r="131" spans="1:36" s="8" customFormat="1" ht="15.75">
      <c r="A131" s="8" t="s">
        <v>7</v>
      </c>
      <c r="C131" s="7">
        <v>120562154</v>
      </c>
      <c r="D131" s="7">
        <v>120562154</v>
      </c>
      <c r="E131" s="7">
        <v>61148323</v>
      </c>
      <c r="F131" s="7">
        <v>61148323</v>
      </c>
      <c r="G131" s="7">
        <v>31423548</v>
      </c>
      <c r="H131" s="7">
        <v>31423548</v>
      </c>
      <c r="I131" s="7">
        <v>34549637</v>
      </c>
      <c r="J131" s="7">
        <v>34549645</v>
      </c>
      <c r="K131" s="7"/>
      <c r="L131" s="7">
        <v>121157486</v>
      </c>
      <c r="M131" s="7">
        <v>121156580</v>
      </c>
      <c r="N131" s="7">
        <v>61453687</v>
      </c>
      <c r="O131" s="7">
        <v>61456611</v>
      </c>
      <c r="P131" s="7">
        <v>31571133</v>
      </c>
      <c r="Q131" s="7">
        <v>31597835</v>
      </c>
      <c r="R131" s="7">
        <v>34612859</v>
      </c>
      <c r="S131" s="7">
        <v>34742992</v>
      </c>
      <c r="T131" s="7">
        <v>36244521</v>
      </c>
      <c r="U131" s="7"/>
      <c r="V131" s="7">
        <v>126050659</v>
      </c>
      <c r="W131" s="7">
        <v>121156926</v>
      </c>
      <c r="X131" s="7">
        <v>64874223</v>
      </c>
      <c r="Y131" s="7">
        <v>61456345</v>
      </c>
      <c r="Z131" s="7">
        <v>32712832</v>
      </c>
      <c r="AA131" s="7">
        <v>31476521</v>
      </c>
      <c r="AB131" s="7">
        <v>34895121</v>
      </c>
      <c r="AC131" s="7">
        <v>33842094</v>
      </c>
      <c r="AD131" s="7">
        <v>35966922</v>
      </c>
      <c r="AE131" s="7">
        <v>34546507</v>
      </c>
      <c r="AF131" s="7"/>
      <c r="AG131" s="7">
        <v>33881920</v>
      </c>
      <c r="AH131" s="7">
        <v>35301517</v>
      </c>
      <c r="AI131" s="7">
        <v>33996965</v>
      </c>
      <c r="AJ131" s="7">
        <v>31351350</v>
      </c>
    </row>
    <row r="132" spans="1:36" ht="15.75">
      <c r="A132" t="s">
        <v>13</v>
      </c>
      <c r="C132" s="13">
        <v>0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/>
      <c r="L132" s="13">
        <v>782365</v>
      </c>
      <c r="M132" s="13">
        <v>1789570</v>
      </c>
      <c r="N132" s="13">
        <v>782020</v>
      </c>
      <c r="O132" s="13">
        <v>1789863</v>
      </c>
      <c r="P132" s="13">
        <v>1277699</v>
      </c>
      <c r="Q132" s="13">
        <v>1397151</v>
      </c>
      <c r="R132" s="13">
        <v>3320348</v>
      </c>
      <c r="S132" s="13">
        <v>2839456</v>
      </c>
      <c r="T132" s="13">
        <v>3994160</v>
      </c>
      <c r="U132" s="13"/>
      <c r="V132" s="13">
        <v>2120675</v>
      </c>
      <c r="W132" s="13">
        <v>1836253</v>
      </c>
      <c r="X132" s="13">
        <v>2725222</v>
      </c>
      <c r="Y132" s="13">
        <v>1835533</v>
      </c>
      <c r="Z132" s="13">
        <v>2791818</v>
      </c>
      <c r="AA132" s="13">
        <v>1977653</v>
      </c>
      <c r="AB132" s="13">
        <v>4862553</v>
      </c>
      <c r="AC132" s="13">
        <v>2770486</v>
      </c>
      <c r="AD132" s="13">
        <v>8112738</v>
      </c>
      <c r="AE132" s="13">
        <v>5389236</v>
      </c>
      <c r="AF132" s="13"/>
      <c r="AG132" s="13">
        <v>2888434</v>
      </c>
      <c r="AH132" s="13">
        <v>4922604</v>
      </c>
      <c r="AI132" s="13">
        <v>3511016</v>
      </c>
      <c r="AJ132" s="13">
        <v>3718407</v>
      </c>
    </row>
    <row r="133" spans="1:36" ht="15.75">
      <c r="A133" t="s">
        <v>14</v>
      </c>
      <c r="C133" s="13">
        <v>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/>
      <c r="L133" s="13">
        <v>6796504</v>
      </c>
      <c r="M133" s="13">
        <v>7058855</v>
      </c>
      <c r="N133" s="13">
        <v>6800436</v>
      </c>
      <c r="O133" s="13">
        <v>7062860</v>
      </c>
      <c r="P133" s="13">
        <v>6450346</v>
      </c>
      <c r="Q133" s="13">
        <v>5444279</v>
      </c>
      <c r="R133" s="13">
        <v>6727904</v>
      </c>
      <c r="S133" s="13">
        <v>5739182</v>
      </c>
      <c r="T133" s="13">
        <v>4536962</v>
      </c>
      <c r="U133" s="13"/>
      <c r="V133" s="13">
        <v>6299001</v>
      </c>
      <c r="W133" s="13">
        <v>7058072</v>
      </c>
      <c r="X133" s="13">
        <v>6664299</v>
      </c>
      <c r="Y133" s="13">
        <v>7060126</v>
      </c>
      <c r="Z133" s="13">
        <v>5655173</v>
      </c>
      <c r="AA133" s="13">
        <v>4192973</v>
      </c>
      <c r="AB133" s="13">
        <v>6653607</v>
      </c>
      <c r="AC133" s="13">
        <v>4582297</v>
      </c>
      <c r="AD133" s="13">
        <v>4834098</v>
      </c>
      <c r="AE133" s="13">
        <v>2890972</v>
      </c>
      <c r="AF133" s="13"/>
      <c r="AG133" s="13">
        <v>4731755</v>
      </c>
      <c r="AH133" s="13">
        <v>4250194</v>
      </c>
      <c r="AI133" s="13">
        <v>4476795</v>
      </c>
      <c r="AJ133" s="13">
        <v>1729355</v>
      </c>
    </row>
    <row r="134" spans="1:36" s="8" customFormat="1" ht="15.75">
      <c r="A134" s="8" t="s">
        <v>38</v>
      </c>
      <c r="C134" s="7">
        <f aca="true" t="shared" si="69" ref="C134:J134">SUM(C132+C133)</f>
        <v>0</v>
      </c>
      <c r="D134" s="7">
        <f t="shared" si="69"/>
        <v>0</v>
      </c>
      <c r="E134" s="7">
        <f t="shared" si="69"/>
        <v>0</v>
      </c>
      <c r="F134" s="7">
        <f t="shared" si="69"/>
        <v>0</v>
      </c>
      <c r="G134" s="7">
        <f t="shared" si="69"/>
        <v>0</v>
      </c>
      <c r="H134" s="7">
        <f t="shared" si="69"/>
        <v>0</v>
      </c>
      <c r="I134" s="7">
        <f t="shared" si="69"/>
        <v>0</v>
      </c>
      <c r="J134" s="7">
        <f t="shared" si="69"/>
        <v>0</v>
      </c>
      <c r="K134" s="7"/>
      <c r="L134" s="7">
        <f aca="true" t="shared" si="70" ref="L134:T134">SUM(L132+L133)</f>
        <v>7578869</v>
      </c>
      <c r="M134" s="7">
        <f t="shared" si="70"/>
        <v>8848425</v>
      </c>
      <c r="N134" s="7">
        <f t="shared" si="70"/>
        <v>7582456</v>
      </c>
      <c r="O134" s="7">
        <f t="shared" si="70"/>
        <v>8852723</v>
      </c>
      <c r="P134" s="7">
        <f t="shared" si="70"/>
        <v>7728045</v>
      </c>
      <c r="Q134" s="7">
        <f t="shared" si="70"/>
        <v>6841430</v>
      </c>
      <c r="R134" s="7">
        <f t="shared" si="70"/>
        <v>10048252</v>
      </c>
      <c r="S134" s="7">
        <f t="shared" si="70"/>
        <v>8578638</v>
      </c>
      <c r="T134" s="7">
        <f t="shared" si="70"/>
        <v>8531122</v>
      </c>
      <c r="U134" s="7"/>
      <c r="V134" s="7">
        <f aca="true" t="shared" si="71" ref="V134:AE134">SUM(V132+V133)</f>
        <v>8419676</v>
      </c>
      <c r="W134" s="7">
        <f t="shared" si="71"/>
        <v>8894325</v>
      </c>
      <c r="X134" s="7">
        <f t="shared" si="71"/>
        <v>9389521</v>
      </c>
      <c r="Y134" s="7">
        <f t="shared" si="71"/>
        <v>8895659</v>
      </c>
      <c r="Z134" s="7">
        <f t="shared" si="71"/>
        <v>8446991</v>
      </c>
      <c r="AA134" s="7">
        <f t="shared" si="71"/>
        <v>6170626</v>
      </c>
      <c r="AB134" s="7">
        <f t="shared" si="71"/>
        <v>11516160</v>
      </c>
      <c r="AC134" s="7">
        <f t="shared" si="71"/>
        <v>7352783</v>
      </c>
      <c r="AD134" s="7">
        <f t="shared" si="71"/>
        <v>12946836</v>
      </c>
      <c r="AE134" s="7">
        <f t="shared" si="71"/>
        <v>8280208</v>
      </c>
      <c r="AF134" s="7"/>
      <c r="AG134" s="7">
        <f>SUM(AG132+AG133)</f>
        <v>7620189</v>
      </c>
      <c r="AH134" s="7">
        <f>SUM(AH132+AH133)</f>
        <v>9172798</v>
      </c>
      <c r="AI134" s="7">
        <f>SUM(AI132+AI133)</f>
        <v>7987811</v>
      </c>
      <c r="AJ134" s="7">
        <f>SUM(AJ132+AJ133)</f>
        <v>5447762</v>
      </c>
    </row>
    <row r="135" spans="1:36" ht="15.75">
      <c r="A135" t="s">
        <v>9</v>
      </c>
      <c r="C135" s="13">
        <v>4651688</v>
      </c>
      <c r="D135" s="13">
        <v>4651688</v>
      </c>
      <c r="E135" s="13">
        <v>4651730</v>
      </c>
      <c r="F135" s="13">
        <v>4651730</v>
      </c>
      <c r="G135" s="13">
        <v>4647865</v>
      </c>
      <c r="H135" s="13">
        <v>4647865</v>
      </c>
      <c r="I135" s="13">
        <v>3337379</v>
      </c>
      <c r="J135" s="13">
        <v>3337656</v>
      </c>
      <c r="K135" s="13"/>
      <c r="L135" s="13">
        <v>4681563</v>
      </c>
      <c r="M135" s="13">
        <v>4680731</v>
      </c>
      <c r="N135" s="13">
        <v>4681684</v>
      </c>
      <c r="O135" s="13">
        <v>4680744</v>
      </c>
      <c r="P135" s="13">
        <v>4675304</v>
      </c>
      <c r="Q135" s="13">
        <v>4674876</v>
      </c>
      <c r="R135" s="13">
        <v>3342885</v>
      </c>
      <c r="S135" s="13">
        <v>3343830</v>
      </c>
      <c r="T135" s="13">
        <v>2380246</v>
      </c>
      <c r="U135" s="13"/>
      <c r="V135" s="13">
        <v>1521622</v>
      </c>
      <c r="W135" s="13">
        <v>4680774</v>
      </c>
      <c r="X135" s="13">
        <v>1348691</v>
      </c>
      <c r="Y135" s="13">
        <v>4680725</v>
      </c>
      <c r="Z135" s="13">
        <v>1058638</v>
      </c>
      <c r="AA135" s="13">
        <v>4666181</v>
      </c>
      <c r="AB135" s="13">
        <v>1278715</v>
      </c>
      <c r="AC135" s="13">
        <v>3400499</v>
      </c>
      <c r="AD135" s="13">
        <v>895998</v>
      </c>
      <c r="AE135" s="13">
        <v>2431734</v>
      </c>
      <c r="AF135" s="13"/>
      <c r="AG135" s="13">
        <v>3403433</v>
      </c>
      <c r="AH135" s="13">
        <v>3237435</v>
      </c>
      <c r="AI135" s="13">
        <v>3423147</v>
      </c>
      <c r="AJ135" s="13">
        <v>1548629</v>
      </c>
    </row>
    <row r="136" spans="1:36" ht="15.75">
      <c r="A136" t="s">
        <v>10</v>
      </c>
      <c r="C136" s="13">
        <v>1167223</v>
      </c>
      <c r="D136" s="13">
        <v>1167223</v>
      </c>
      <c r="E136" s="13">
        <v>1167216</v>
      </c>
      <c r="F136" s="13">
        <v>1167216</v>
      </c>
      <c r="G136" s="13">
        <v>1166959</v>
      </c>
      <c r="H136" s="13">
        <v>1167051</v>
      </c>
      <c r="I136" s="13">
        <v>1547612</v>
      </c>
      <c r="J136" s="13">
        <v>1551642</v>
      </c>
      <c r="K136" s="13"/>
      <c r="L136" s="13">
        <v>1172336</v>
      </c>
      <c r="M136" s="13">
        <v>1172643</v>
      </c>
      <c r="N136" s="13">
        <v>1172281</v>
      </c>
      <c r="O136" s="13">
        <v>1172640</v>
      </c>
      <c r="P136" s="13">
        <v>1171701</v>
      </c>
      <c r="Q136" s="13">
        <v>1171973</v>
      </c>
      <c r="R136" s="13">
        <v>1551457</v>
      </c>
      <c r="S136" s="13">
        <v>1554926</v>
      </c>
      <c r="T136" s="13">
        <v>1246401</v>
      </c>
      <c r="U136" s="13"/>
      <c r="V136" s="13">
        <v>850537</v>
      </c>
      <c r="W136" s="13">
        <v>1172623</v>
      </c>
      <c r="X136" s="13">
        <v>691718</v>
      </c>
      <c r="Y136" s="13">
        <v>1172705</v>
      </c>
      <c r="Z136" s="13">
        <v>1170974</v>
      </c>
      <c r="AA136" s="13">
        <v>981643</v>
      </c>
      <c r="AB136" s="13">
        <v>613876</v>
      </c>
      <c r="AC136" s="13">
        <v>1004209</v>
      </c>
      <c r="AD136" s="13">
        <v>464224</v>
      </c>
      <c r="AE136" s="13">
        <v>657733</v>
      </c>
      <c r="AF136" s="13"/>
      <c r="AG136" s="13">
        <v>1006831</v>
      </c>
      <c r="AH136" s="13">
        <v>978158</v>
      </c>
      <c r="AI136" s="13">
        <v>904077</v>
      </c>
      <c r="AJ136" s="13">
        <v>987747</v>
      </c>
    </row>
    <row r="137" spans="1:36" ht="15.75">
      <c r="A137" t="s">
        <v>11</v>
      </c>
      <c r="C137" s="13">
        <v>284</v>
      </c>
      <c r="D137" s="13">
        <v>284</v>
      </c>
      <c r="E137" s="13">
        <v>284</v>
      </c>
      <c r="F137" s="13">
        <v>284</v>
      </c>
      <c r="G137" s="13">
        <v>281</v>
      </c>
      <c r="H137" s="13">
        <v>189</v>
      </c>
      <c r="I137" s="13">
        <v>764272</v>
      </c>
      <c r="J137" s="13">
        <v>767239</v>
      </c>
      <c r="K137" s="13"/>
      <c r="L137" s="13">
        <v>278</v>
      </c>
      <c r="M137" s="13">
        <v>285</v>
      </c>
      <c r="N137" s="13">
        <v>278</v>
      </c>
      <c r="O137" s="13">
        <v>279</v>
      </c>
      <c r="P137" s="13">
        <v>282</v>
      </c>
      <c r="Q137" s="13">
        <v>172</v>
      </c>
      <c r="R137" s="13">
        <v>765819</v>
      </c>
      <c r="S137" s="13">
        <v>766304</v>
      </c>
      <c r="T137" s="13">
        <v>818748</v>
      </c>
      <c r="U137" s="13"/>
      <c r="V137" s="13">
        <v>583563</v>
      </c>
      <c r="W137" s="13">
        <v>286</v>
      </c>
      <c r="X137" s="13">
        <v>1222218</v>
      </c>
      <c r="Y137" s="13">
        <v>207</v>
      </c>
      <c r="Z137" s="13">
        <v>1706225</v>
      </c>
      <c r="AA137" s="13">
        <v>192558</v>
      </c>
      <c r="AB137" s="13">
        <v>990953</v>
      </c>
      <c r="AC137" s="13">
        <v>380354</v>
      </c>
      <c r="AD137" s="13">
        <v>664867</v>
      </c>
      <c r="AE137" s="13">
        <v>234901</v>
      </c>
      <c r="AF137" s="13"/>
      <c r="AG137" s="13">
        <v>380657</v>
      </c>
      <c r="AH137" s="13">
        <v>480592</v>
      </c>
      <c r="AI137" s="13">
        <v>318396</v>
      </c>
      <c r="AJ137" s="13">
        <v>438962</v>
      </c>
    </row>
    <row r="138" spans="1:36" ht="15.75">
      <c r="A138" t="s">
        <v>12</v>
      </c>
      <c r="C138" s="13">
        <v>0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190310</v>
      </c>
      <c r="J138" s="13">
        <v>183038</v>
      </c>
      <c r="K138" s="13"/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190504</v>
      </c>
      <c r="S138" s="13">
        <v>186298</v>
      </c>
      <c r="T138" s="13">
        <v>677302</v>
      </c>
      <c r="U138" s="13"/>
      <c r="V138" s="13">
        <v>436870</v>
      </c>
      <c r="W138" s="13">
        <v>0</v>
      </c>
      <c r="X138" s="13">
        <v>738751</v>
      </c>
      <c r="Y138" s="13">
        <v>0</v>
      </c>
      <c r="Z138" s="13">
        <v>1689738</v>
      </c>
      <c r="AA138" s="13">
        <v>1842</v>
      </c>
      <c r="AB138" s="13">
        <v>1940576</v>
      </c>
      <c r="AC138" s="13">
        <v>378141</v>
      </c>
      <c r="AD138" s="13">
        <v>1560737</v>
      </c>
      <c r="AE138" s="13">
        <v>439831</v>
      </c>
      <c r="AF138" s="13"/>
      <c r="AG138" s="13">
        <v>378441</v>
      </c>
      <c r="AH138" s="13">
        <v>373481</v>
      </c>
      <c r="AI138" s="13">
        <v>447992</v>
      </c>
      <c r="AJ138" s="13">
        <v>1366435</v>
      </c>
    </row>
    <row r="139" spans="1:36" ht="15.75">
      <c r="A139" t="s">
        <v>15</v>
      </c>
      <c r="C139" s="13">
        <v>0</v>
      </c>
      <c r="D139" s="13">
        <v>0</v>
      </c>
      <c r="E139" s="13">
        <v>0</v>
      </c>
      <c r="F139" s="13">
        <v>0</v>
      </c>
      <c r="G139" s="13"/>
      <c r="H139" s="13"/>
      <c r="I139" s="13"/>
      <c r="J139" s="13"/>
      <c r="K139" s="13"/>
      <c r="L139" s="13">
        <v>0</v>
      </c>
      <c r="M139" s="13">
        <v>0</v>
      </c>
      <c r="N139" s="13">
        <v>0</v>
      </c>
      <c r="O139" s="13">
        <v>0</v>
      </c>
      <c r="P139" s="13"/>
      <c r="Q139" s="13"/>
      <c r="R139" s="13"/>
      <c r="S139" s="13"/>
      <c r="T139" s="13"/>
      <c r="U139" s="13"/>
      <c r="V139" s="13">
        <v>895286</v>
      </c>
      <c r="W139" s="13">
        <v>0</v>
      </c>
      <c r="X139" s="13">
        <v>1259992</v>
      </c>
      <c r="Y139" s="13">
        <v>0</v>
      </c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</row>
    <row r="140" spans="1:36" ht="15.75">
      <c r="A140" t="s">
        <v>16</v>
      </c>
      <c r="C140" s="13">
        <v>0</v>
      </c>
      <c r="D140" s="13">
        <v>0</v>
      </c>
      <c r="E140" s="13">
        <v>0</v>
      </c>
      <c r="F140" s="13">
        <v>0</v>
      </c>
      <c r="G140" s="13"/>
      <c r="H140" s="13"/>
      <c r="I140" s="13"/>
      <c r="J140" s="13"/>
      <c r="K140" s="13"/>
      <c r="L140" s="13">
        <v>0</v>
      </c>
      <c r="M140" s="13">
        <v>0</v>
      </c>
      <c r="N140" s="13">
        <v>0</v>
      </c>
      <c r="O140" s="13">
        <v>0</v>
      </c>
      <c r="P140" s="13"/>
      <c r="Q140" s="13"/>
      <c r="R140" s="13"/>
      <c r="S140" s="13"/>
      <c r="T140" s="13"/>
      <c r="U140" s="13"/>
      <c r="V140" s="13">
        <v>596319</v>
      </c>
      <c r="W140" s="13">
        <v>0</v>
      </c>
      <c r="X140" s="13">
        <v>431547</v>
      </c>
      <c r="Y140" s="13">
        <v>0</v>
      </c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</row>
    <row r="141" spans="1:36" ht="15.75">
      <c r="A141" t="s">
        <v>17</v>
      </c>
      <c r="C141" s="13">
        <v>0</v>
      </c>
      <c r="D141" s="13">
        <v>0</v>
      </c>
      <c r="E141" s="13">
        <v>0</v>
      </c>
      <c r="F141" s="13">
        <v>0</v>
      </c>
      <c r="G141" s="13"/>
      <c r="H141" s="13"/>
      <c r="I141" s="13"/>
      <c r="J141" s="13"/>
      <c r="K141" s="13"/>
      <c r="L141" s="13">
        <v>0</v>
      </c>
      <c r="M141" s="13">
        <v>0</v>
      </c>
      <c r="N141" s="13">
        <v>0</v>
      </c>
      <c r="O141" s="13">
        <v>0</v>
      </c>
      <c r="P141" s="13"/>
      <c r="Q141" s="13"/>
      <c r="R141" s="13"/>
      <c r="S141" s="13"/>
      <c r="T141" s="13"/>
      <c r="U141" s="13"/>
      <c r="V141" s="13">
        <v>401496</v>
      </c>
      <c r="W141" s="13">
        <v>0</v>
      </c>
      <c r="X141" s="13">
        <v>154555</v>
      </c>
      <c r="Y141" s="13">
        <v>0</v>
      </c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</row>
    <row r="142" spans="1:36" ht="15.75">
      <c r="A142" t="s">
        <v>18</v>
      </c>
      <c r="C142" s="13">
        <v>0</v>
      </c>
      <c r="D142" s="13">
        <v>0</v>
      </c>
      <c r="E142" s="13">
        <v>0</v>
      </c>
      <c r="F142" s="13">
        <v>0</v>
      </c>
      <c r="G142" s="13"/>
      <c r="H142" s="13"/>
      <c r="I142" s="13"/>
      <c r="J142" s="13"/>
      <c r="K142" s="13"/>
      <c r="L142" s="13">
        <v>0</v>
      </c>
      <c r="M142" s="13">
        <v>0</v>
      </c>
      <c r="N142" s="13">
        <v>0</v>
      </c>
      <c r="O142" s="13">
        <v>0</v>
      </c>
      <c r="P142" s="13"/>
      <c r="Q142" s="13"/>
      <c r="R142" s="13"/>
      <c r="S142" s="13"/>
      <c r="T142" s="13"/>
      <c r="U142" s="13"/>
      <c r="V142" s="13">
        <v>206331</v>
      </c>
      <c r="W142" s="13">
        <v>0</v>
      </c>
      <c r="X142" s="13">
        <v>78</v>
      </c>
      <c r="Y142" s="13">
        <v>0</v>
      </c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</row>
    <row r="143" spans="1:36" ht="15.75">
      <c r="A143" t="s">
        <v>19</v>
      </c>
      <c r="C143" s="13">
        <v>0</v>
      </c>
      <c r="D143" s="13">
        <v>0</v>
      </c>
      <c r="E143" s="13"/>
      <c r="F143" s="13"/>
      <c r="G143" s="13"/>
      <c r="H143" s="13"/>
      <c r="I143" s="13"/>
      <c r="J143" s="13"/>
      <c r="K143" s="13"/>
      <c r="L143" s="13">
        <v>0</v>
      </c>
      <c r="M143" s="13">
        <v>0</v>
      </c>
      <c r="N143" s="13"/>
      <c r="O143" s="13"/>
      <c r="P143" s="13"/>
      <c r="Q143" s="13"/>
      <c r="R143" s="13"/>
      <c r="S143" s="13"/>
      <c r="T143" s="13"/>
      <c r="U143" s="13"/>
      <c r="V143" s="13">
        <v>347746</v>
      </c>
      <c r="W143" s="13">
        <v>0</v>
      </c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</row>
    <row r="144" spans="1:36" ht="15.75">
      <c r="A144" t="s">
        <v>20</v>
      </c>
      <c r="C144" s="13">
        <v>0</v>
      </c>
      <c r="D144" s="13">
        <v>0</v>
      </c>
      <c r="E144" s="13"/>
      <c r="F144" s="13"/>
      <c r="G144" s="13"/>
      <c r="H144" s="13"/>
      <c r="I144" s="13"/>
      <c r="J144" s="13"/>
      <c r="K144" s="13"/>
      <c r="L144" s="13">
        <v>0</v>
      </c>
      <c r="M144" s="13">
        <v>0</v>
      </c>
      <c r="N144" s="13"/>
      <c r="O144" s="13"/>
      <c r="P144" s="13"/>
      <c r="Q144" s="13"/>
      <c r="R144" s="13"/>
      <c r="S144" s="13"/>
      <c r="T144" s="13"/>
      <c r="U144" s="13"/>
      <c r="V144" s="13">
        <v>11435</v>
      </c>
      <c r="W144" s="13">
        <v>0</v>
      </c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</row>
    <row r="145" spans="1:36" ht="15.75">
      <c r="A145" t="s">
        <v>21</v>
      </c>
      <c r="C145" s="13">
        <v>0</v>
      </c>
      <c r="D145" s="13">
        <v>0</v>
      </c>
      <c r="E145" s="13"/>
      <c r="F145" s="13"/>
      <c r="G145" s="13"/>
      <c r="H145" s="13"/>
      <c r="I145" s="13"/>
      <c r="J145" s="13"/>
      <c r="K145" s="13"/>
      <c r="L145" s="13">
        <v>0</v>
      </c>
      <c r="M145" s="13">
        <v>0</v>
      </c>
      <c r="N145" s="13"/>
      <c r="O145" s="13"/>
      <c r="P145" s="13"/>
      <c r="Q145" s="13"/>
      <c r="R145" s="13"/>
      <c r="S145" s="13"/>
      <c r="T145" s="13"/>
      <c r="U145" s="13"/>
      <c r="V145" s="13">
        <v>15</v>
      </c>
      <c r="W145" s="13">
        <v>0</v>
      </c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</row>
    <row r="146" spans="1:36" ht="15.75">
      <c r="A146" t="s">
        <v>22</v>
      </c>
      <c r="C146" s="13">
        <v>0</v>
      </c>
      <c r="D146" s="13">
        <v>0</v>
      </c>
      <c r="E146" s="13"/>
      <c r="F146" s="13"/>
      <c r="G146" s="13"/>
      <c r="H146" s="13"/>
      <c r="I146" s="13"/>
      <c r="J146" s="13"/>
      <c r="K146" s="13"/>
      <c r="L146" s="13">
        <v>0</v>
      </c>
      <c r="M146" s="13">
        <v>0</v>
      </c>
      <c r="N146" s="13"/>
      <c r="O146" s="13"/>
      <c r="P146" s="13"/>
      <c r="Q146" s="13"/>
      <c r="R146" s="13"/>
      <c r="S146" s="13"/>
      <c r="T146" s="13"/>
      <c r="U146" s="13"/>
      <c r="V146" s="13">
        <v>0</v>
      </c>
      <c r="W146" s="13">
        <v>0</v>
      </c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</row>
    <row r="147" spans="1:36" ht="15.75">
      <c r="A147" t="s">
        <v>23</v>
      </c>
      <c r="C147" s="13">
        <v>0</v>
      </c>
      <c r="D147" s="13">
        <v>0</v>
      </c>
      <c r="E147" s="13"/>
      <c r="F147" s="13"/>
      <c r="G147" s="13"/>
      <c r="H147" s="13"/>
      <c r="I147" s="13"/>
      <c r="J147" s="13"/>
      <c r="K147" s="13"/>
      <c r="L147" s="13">
        <v>0</v>
      </c>
      <c r="M147" s="13">
        <v>0</v>
      </c>
      <c r="N147" s="13"/>
      <c r="O147" s="13"/>
      <c r="P147" s="13"/>
      <c r="Q147" s="13"/>
      <c r="R147" s="13"/>
      <c r="S147" s="13"/>
      <c r="T147" s="13"/>
      <c r="U147" s="13"/>
      <c r="V147" s="13">
        <v>0</v>
      </c>
      <c r="W147" s="13">
        <v>0</v>
      </c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</row>
    <row r="148" spans="1:36" ht="15.75">
      <c r="A148" t="s">
        <v>24</v>
      </c>
      <c r="C148" s="13">
        <v>0</v>
      </c>
      <c r="D148" s="13">
        <v>0</v>
      </c>
      <c r="E148" s="13"/>
      <c r="F148" s="13"/>
      <c r="G148" s="13"/>
      <c r="H148" s="13"/>
      <c r="I148" s="13"/>
      <c r="J148" s="13"/>
      <c r="K148" s="13"/>
      <c r="L148" s="13">
        <v>0</v>
      </c>
      <c r="M148" s="13">
        <v>0</v>
      </c>
      <c r="N148" s="13"/>
      <c r="O148" s="13"/>
      <c r="P148" s="13"/>
      <c r="Q148" s="13"/>
      <c r="R148" s="13"/>
      <c r="S148" s="13"/>
      <c r="T148" s="13"/>
      <c r="U148" s="13"/>
      <c r="V148" s="13">
        <v>0</v>
      </c>
      <c r="W148" s="13">
        <v>0</v>
      </c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</row>
    <row r="149" spans="1:36" ht="15.75">
      <c r="A149" t="s">
        <v>26</v>
      </c>
      <c r="C149" s="13">
        <v>0</v>
      </c>
      <c r="D149" s="13">
        <v>0</v>
      </c>
      <c r="E149" s="13"/>
      <c r="F149" s="13"/>
      <c r="G149" s="13"/>
      <c r="H149" s="13"/>
      <c r="I149" s="13"/>
      <c r="J149" s="13"/>
      <c r="K149" s="13"/>
      <c r="L149" s="13">
        <v>0</v>
      </c>
      <c r="M149" s="13">
        <v>0</v>
      </c>
      <c r="N149" s="13"/>
      <c r="O149" s="13"/>
      <c r="P149" s="13"/>
      <c r="Q149" s="13"/>
      <c r="R149" s="13"/>
      <c r="S149" s="13"/>
      <c r="T149" s="13"/>
      <c r="U149" s="13"/>
      <c r="V149" s="13">
        <v>0</v>
      </c>
      <c r="W149" s="13">
        <v>0</v>
      </c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</row>
    <row r="150" spans="1:36" ht="15.75">
      <c r="A150" t="s">
        <v>25</v>
      </c>
      <c r="C150" s="13">
        <v>0</v>
      </c>
      <c r="D150" s="13">
        <v>0</v>
      </c>
      <c r="E150" s="13"/>
      <c r="F150" s="13"/>
      <c r="G150" s="13"/>
      <c r="H150" s="13"/>
      <c r="I150" s="13"/>
      <c r="J150" s="13"/>
      <c r="K150" s="13"/>
      <c r="L150" s="13">
        <v>0</v>
      </c>
      <c r="M150" s="13">
        <v>0</v>
      </c>
      <c r="N150" s="13"/>
      <c r="O150" s="13"/>
      <c r="P150" s="13"/>
      <c r="Q150" s="13"/>
      <c r="R150" s="13"/>
      <c r="S150" s="13"/>
      <c r="T150" s="13"/>
      <c r="U150" s="13"/>
      <c r="V150" s="13">
        <v>0</v>
      </c>
      <c r="W150" s="13">
        <v>0</v>
      </c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</row>
    <row r="151" spans="1:36" ht="15.75">
      <c r="A151" t="s">
        <v>39</v>
      </c>
      <c r="C151" s="13">
        <f aca="true" t="shared" si="72" ref="C151:J151">SUM(C135*1+C136*2+C137*3+C138*4+C139*5+C140*6+C141*7+C142*8+C143*9+C144*10+C145*11+C146*12+C147*13+C148*14+C149*15+C150*16)/(C135+C136+C137+C138+C139+C140+C141+C142+C143+C144+C145+C146+C147+C148+C149+C150)</f>
        <v>1.2006791317355752</v>
      </c>
      <c r="D151" s="13">
        <f t="shared" si="72"/>
        <v>1.2006791317355752</v>
      </c>
      <c r="E151" s="13">
        <f t="shared" si="72"/>
        <v>1.200676721834332</v>
      </c>
      <c r="F151" s="13">
        <f t="shared" si="72"/>
        <v>1.200676721834332</v>
      </c>
      <c r="G151" s="13">
        <f t="shared" si="72"/>
        <v>1.2007738467319162</v>
      </c>
      <c r="H151" s="13">
        <f t="shared" si="72"/>
        <v>1.2007580258653971</v>
      </c>
      <c r="I151" s="13">
        <f t="shared" si="72"/>
        <v>1.6245466920269684</v>
      </c>
      <c r="J151" s="13">
        <f t="shared" si="72"/>
        <v>1.622516878368717</v>
      </c>
      <c r="K151" s="13"/>
      <c r="L151" s="13">
        <f aca="true" t="shared" si="73" ref="L151:V151">SUM(L135*1+L136*2+L137*3+L138*4+L139*5+L140*6+L141*7+L142*8+L143*9+L144*10+L145*11+L146*12+L147*13+L148*14+L149*15+L150*16)/(L135+L136+L137+L138+L139+L140+L141+L142+L143+L144+L145+L146+L147+L148+L149+L150)</f>
        <v>1.2003513047179817</v>
      </c>
      <c r="M151" s="13">
        <f>SUM(M135*1+M136*2+M137*3+M138*4+M139*5+M140*6+M141*7+M142*8+M143*9+M144*10+M145*11+M146*12+M147*13+M148*14+M149*15+M150*16)/(M135+M136+M137+M138+M139+M140+M141+M142+M143+M144+M145+M146+M147+M148+M149+M150)</f>
        <v>1.2004238716331102</v>
      </c>
      <c r="N151" s="13">
        <f t="shared" si="73"/>
        <v>1.2003396510872542</v>
      </c>
      <c r="O151" s="13">
        <f>SUM(O135*1+O136*2+O137*3+O138*4+O139*5+O140*6+O141*7+O142*8+O143*9+O144*10+O145*11+O146*12+O147*13+O148*14+O149*15+O150*16)/(O135+O136+O137+O138+O139+O140+O141+O142+O143+O144+O145+O146+O147+O148+O149+O150)</f>
        <v>1.2004211721788562</v>
      </c>
      <c r="P151" s="13">
        <f t="shared" si="73"/>
        <v>1.2004801543006185</v>
      </c>
      <c r="Q151" s="13">
        <f>SUM(Q135*1+Q136*2+Q137*3+Q138*4+Q139*5+Q140*6+Q141*7+Q142*8+Q143*9+Q144*10+Q145*11+Q146*12+Q147*13+Q148*14+Q149*15+Q150*16)/(Q135+Q136+Q137+Q138+Q139+Q140+Q141+Q142+Q143+Q144+Q145+Q146+Q147+Q148+Q149+Q150)</f>
        <v>1.2004981682124967</v>
      </c>
      <c r="R151" s="13">
        <f t="shared" si="73"/>
        <v>1.6246481382885536</v>
      </c>
      <c r="S151" s="13">
        <f t="shared" si="73"/>
        <v>1.6231763635039935</v>
      </c>
      <c r="T151" s="13">
        <f t="shared" si="73"/>
        <v>1.9596122901666837</v>
      </c>
      <c r="U151" s="13"/>
      <c r="V151" s="13">
        <f t="shared" si="73"/>
        <v>3.8420291836574254</v>
      </c>
      <c r="W151" s="13">
        <f>SUM(W135*1+W136*2+W137*3+W138*4+W139*5+W140*6+W141*7+W142*8+W143*9+W144*10+W145*11+W146*12+W147*13+W148*14+W149*15+W150*16)/(W135+W136+W137+W138+W139+W140+W141+W142+W143+W144+W145+W146+W147+W148+W149+W150)</f>
        <v>1.2004199749115214</v>
      </c>
      <c r="X151" s="13">
        <f>SUM(X135*1+X136*2+X137*3+X138*4+X139*5+X140*6+X141*7+X142*8)/(X135+X136+X137+X138+X139+X140+X141+X142)</f>
        <v>3.3048945284777385</v>
      </c>
      <c r="Y151" s="13">
        <f>SUM(Y135*1+Y136*2+Y137*3+Y138*4+Y139*5+Y140*6+Y141*7+Y142*8)/(Y135+Y136+Y137+Y138+Y139+Y140+Y141+Y142)</f>
        <v>1.2004085665031843</v>
      </c>
      <c r="Z151" s="13">
        <f>SUM(Z135*1+Z136*2+Z137*3+Z138*4)/(Z135+Z136+Z137+Z138)</f>
        <v>2.7158491354217125</v>
      </c>
      <c r="AA151" s="13">
        <f>SUM(AA135*1+AA136*2+AA137*3+AA138*4)/(AA135+AA136+AA137+AA138)</f>
        <v>1.2348908566326795</v>
      </c>
      <c r="AB151" s="13">
        <f>SUM(AB135*1+AB136*2+AB137*3+AB138*4)/(AB135+AB136+AB137+AB138)</f>
        <v>2.7448798951933204</v>
      </c>
      <c r="AC151" s="13">
        <f aca="true" t="shared" si="74" ref="AC151:AJ151">SUM(AC135*1+AC136*2+AC137*3+AC138*4)/(AC135+AC136+AC137+AC138)</f>
        <v>1.5615390291646485</v>
      </c>
      <c r="AD151" s="13">
        <f>SUM(AD135*1+AD136*2+AD137*3+AD138*4)/(AD135+AD136+AD137+AD138)</f>
        <v>2.806046640299892</v>
      </c>
      <c r="AE151" s="13">
        <f>SUM(AE135*1+AE136*2+AE137*3+AE138*4)/(AE135+AE136+AE137+AE138)</f>
        <v>1.6500793395885818</v>
      </c>
      <c r="AF151" s="13"/>
      <c r="AG151" s="13">
        <f t="shared" si="74"/>
        <v>1.5616685385933506</v>
      </c>
      <c r="AH151" s="13">
        <f t="shared" si="74"/>
        <v>1.6035476498846275</v>
      </c>
      <c r="AI151" s="13">
        <f t="shared" si="74"/>
        <v>1.5663652826324423</v>
      </c>
      <c r="AJ151" s="13">
        <f t="shared" si="74"/>
        <v>2.3738571777013675</v>
      </c>
    </row>
    <row r="152" spans="1:36" s="15" customFormat="1" ht="15.75">
      <c r="A152" s="15" t="s">
        <v>40</v>
      </c>
      <c r="C152" s="16">
        <f aca="true" t="shared" si="75" ref="C152:J152">SUM(C135*1+C136*2+C137*3+C138*4+C139*5+C140*6+C141*7+C142*8+C143*9+C144*10+C145*11+C146*12+C147*13+C148*14+C149*15+C150*16)/(C135+C136+C137+C138+C139+C140+C141+C142+C143+C144+C145+C146+C147+C148+C149+C150)</f>
        <v>1.2006791317355752</v>
      </c>
      <c r="D152" s="16">
        <f t="shared" si="75"/>
        <v>1.2006791317355752</v>
      </c>
      <c r="E152" s="16">
        <f t="shared" si="75"/>
        <v>1.200676721834332</v>
      </c>
      <c r="F152" s="16">
        <f t="shared" si="75"/>
        <v>1.200676721834332</v>
      </c>
      <c r="G152" s="16">
        <f t="shared" si="75"/>
        <v>1.2007738467319162</v>
      </c>
      <c r="H152" s="16">
        <f t="shared" si="75"/>
        <v>1.2007580258653971</v>
      </c>
      <c r="I152" s="16">
        <f t="shared" si="75"/>
        <v>1.6245466920269684</v>
      </c>
      <c r="J152" s="16">
        <f t="shared" si="75"/>
        <v>1.622516878368717</v>
      </c>
      <c r="K152" s="16"/>
      <c r="L152" s="16">
        <f aca="true" t="shared" si="76" ref="L152:S152">SUM(L135*1+L136*2+L137*3+L138*4+L139*5+L140*6+L141*7+L142*8+L143*9+L144*10+L145*11+L146*12+L147*13+L148*14+L149*15+L150*16)/(L135+L136+L137+L138+L139+L140+L141+L142+L143+L144+L145+L146+L147+L148+L149+L150)</f>
        <v>1.2003513047179817</v>
      </c>
      <c r="M152" s="16">
        <f>SUM(M135*1+M136*2+M137*3+M138*4+M139*5+M140*6+M141*7+M142*8+M143*9+M144*10+M145*11+M146*12+M147*13+M148*14+M149*15+M150*16)/(M135+M136+M137+M138+M139+M140+M141+M142+M143+M144+M145+M146+M147+M148+M149+M150)</f>
        <v>1.2004238716331102</v>
      </c>
      <c r="N152" s="16">
        <f t="shared" si="76"/>
        <v>1.2003396510872542</v>
      </c>
      <c r="O152" s="16">
        <f>SUM(O135*1+O136*2+O137*3+O138*4+O139*5+O140*6+O141*7+O142*8+O143*9+O144*10+O145*11+O146*12+O147*13+O148*14+O149*15+O150*16)/(O135+O136+O137+O138+O139+O140+O141+O142+O143+O144+O145+O146+O147+O148+O149+O150)</f>
        <v>1.2004211721788562</v>
      </c>
      <c r="P152" s="16">
        <f t="shared" si="76"/>
        <v>1.2004801543006185</v>
      </c>
      <c r="Q152" s="16">
        <f>SUM(Q135*1+Q136*2+Q137*3+Q138*4+Q139*5+Q140*6+Q141*7+Q142*8+Q143*9+Q144*10+Q145*11+Q146*12+Q147*13+Q148*14+Q149*15+Q150*16)/(Q135+Q136+Q137+Q138+Q139+Q140+Q141+Q142+Q143+Q144+Q145+Q146+Q147+Q148+Q149+Q150)</f>
        <v>1.2004981682124967</v>
      </c>
      <c r="R152" s="16">
        <f t="shared" si="76"/>
        <v>1.6246481382885536</v>
      </c>
      <c r="S152" s="16">
        <f t="shared" si="76"/>
        <v>1.6231763635039935</v>
      </c>
      <c r="T152" s="16">
        <f>SUM(T135*1+T136*2+T137*3+T138*4+T139*5+T140*6+T141*7+T142*8+T143*9+T144*10+T145*11+T146*12+T147*13+T148*14+T149*15+T150*16)/(T135+T136+T137+T138+T139+T140+T141+T142+T143+T144+T145+T146+T147+T148+T149+T150)</f>
        <v>1.9596122901666837</v>
      </c>
      <c r="U152" s="16"/>
      <c r="V152" s="16">
        <f>SUM(V135*1*2+V136*2*2+V137*3*2+V138*4*2+V139*5*4+V140*6*4+V141*7*4+V142*8*4+V143*9*8+V144*10*8+V145*11*8+V146*12*8+V147*13*16+V148*14*16+V149*15*16+V150*16*16)/(V135*2+V136*2+V137*2+V138*2+V139*4+V140*4+V141*4+V142*4+V143*8+V144*8+V145*8+V146*8+V147*16+V148*16+V149*16+V150*16)</f>
        <v>4.95431102850611</v>
      </c>
      <c r="W152" s="16">
        <f>SUM(W135*1*16+W136*2*16+W137*3*16+W138*4*16+W139*5*8+W140*6*8+W141*7*8+W142*8*8+W143*9*4+W144*10*4+W145*11*4+W146*12*4+W147*13*2+W148*14*2+W149*15*2+W150*16*2)/(W135*16+W136*16+W137*16+W138*16+W139*8+W140*8+W141*8+W142*8+W143*4+W144*4+W145*4+W146*4+W147*2+W148*2+W149*2+W150*2)</f>
        <v>1.2004199749115214</v>
      </c>
      <c r="X152" s="16">
        <f>SUM(X135*1*2+X136*2*2+X137*3*4+X138*4*4+X139*5*8+X140*6*8+X141*7*16+X142*8*16)/(X135*2+X136*2+X137*4+X138*4+X139*8+X140*8+X141*16+X142*16)</f>
        <v>4.310063673032395</v>
      </c>
      <c r="Y152" s="16">
        <f>SUM(Y135*1*16+Y136*2*16+Y137*3*8+Y138*4*8+Y139*5*4+Y140*6*4+Y141*7*2+Y142*8*2)/(Y135*16+Y136*16+Y137*8+Y138*8+Y139*4+Y140*4+Y141*2+Y142*2)</f>
        <v>1.2003767467974686</v>
      </c>
      <c r="Z152" s="16">
        <f>SUM(Z135*1*1+Z136*2*2+Z137*3*4+Z138*4*8)/(Z135*1+Z136*2+Z137*4+Z138*8)</f>
        <v>3.381524289496993</v>
      </c>
      <c r="AA152" s="16">
        <f>SUM(AA135*1*8+AA136*2*4+AA137*3*4+AA138*4*1)/(AA135*8+AA136*4+AA137*2+AA138*1)</f>
        <v>1.1406642435610632</v>
      </c>
      <c r="AB152" s="16">
        <f>SUM(AB135*1*1+AB136*2*1+AB137*3*2+AB138*4*4)/(AB135*1+AB136*1+AB137*2+AB138*4)</f>
        <v>3.394524062068261</v>
      </c>
      <c r="AC152" s="16">
        <f>SUM(AC135*1*4+AC136*2*2+AC137*3*1+AC138*4*1)/(AC135*4+AC136*2+AC137*1+AC138*1)</f>
        <v>1.2384733765701794</v>
      </c>
      <c r="AD152" s="16">
        <f>SUM(AD135*1*1+AD136*2*1+AD137*3*2+AD138*4*4)/(AD135*1+AD136*1+AD137*2+AD138*4)</f>
        <v>3.4462969712872766</v>
      </c>
      <c r="AE152" s="16">
        <f>SUM(AE135*1*4+AE136*2*2+AE137*3*1+AE138*4*1)/(AE135*4+AE136*2+AE137*1+AE138*1)</f>
        <v>1.2649761451904535</v>
      </c>
      <c r="AF152" s="16"/>
      <c r="AG152" s="16">
        <f>SUM(AG135*1*4+AG136*2*2+AG137*3*1+AG138*4*1)/(AG135*4+AG136*2+AG137*1+AG138*1)</f>
        <v>1.2386294150084105</v>
      </c>
      <c r="AH152" s="16">
        <f>SUM(AH135*1*4+AH136*2*2+AH137*3*1+AH138*4*1)/(AH135*4+AH136*2+AH137*1+AH138*1)</f>
        <v>1.2562125601890695</v>
      </c>
      <c r="AI152" s="16">
        <f>SUM(AI135*1*4+AI136*2*2+AI137*3*1+AI138*4*1)/(AI135*4+AI136*2+AI137*1+AI138*1)</f>
        <v>1.232918898416623</v>
      </c>
      <c r="AJ152" s="16">
        <f>SUM(AJ135*1*4+AJ136*2*2+AJ137*3*1+AJ138*4*1)/(AJ135*4+AJ136*2+AJ137*1+AJ138*1)</f>
        <v>1.6969863986502005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Simone</cp:lastModifiedBy>
  <dcterms:created xsi:type="dcterms:W3CDTF">1996-11-05T10:16:36Z</dcterms:created>
  <dcterms:modified xsi:type="dcterms:W3CDTF">2003-12-15T17:10:13Z</dcterms:modified>
  <cp:category/>
  <cp:version/>
  <cp:contentType/>
  <cp:contentStatus/>
</cp:coreProperties>
</file>